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U:\AmeriCorps\Training Tools\"/>
    </mc:Choice>
  </mc:AlternateContent>
  <xr:revisionPtr revIDLastSave="0" documentId="13_ncr:1_{9805956D-20CE-4349-AD13-869C8E778AC1}" xr6:coauthVersionLast="47" xr6:coauthVersionMax="47" xr10:uidLastSave="{00000000-0000-0000-0000-000000000000}"/>
  <bookViews>
    <workbookView xWindow="28680" yWindow="-120" windowWidth="21840" windowHeight="13020" xr2:uid="{AFE2B397-1FAE-4A41-9916-8E4DF409F5BF}"/>
  </bookViews>
  <sheets>
    <sheet name="Instructions" sheetId="12" r:id="rId1"/>
    <sheet name="FY26 MSY &amp; Cost-per-MSY Calc's" sheetId="1" r:id="rId2"/>
    <sheet name="Example &quot;A&quot; to reach 5.0 MSYs" sheetId="13" r:id="rId3"/>
    <sheet name="Example &quot;B&quot; to reach 5.0 MSYs" sheetId="14" r:id="rId4"/>
    <sheet name="Example &quot;C&quot; to reach 5.0 MSYs" sheetId="1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15" l="1"/>
  <c r="N16" i="15"/>
  <c r="K16" i="15"/>
  <c r="E16" i="15"/>
  <c r="N14" i="15"/>
  <c r="K14" i="15"/>
  <c r="E14" i="15"/>
  <c r="N12" i="15"/>
  <c r="K12" i="15"/>
  <c r="E12" i="15"/>
  <c r="N10" i="15"/>
  <c r="K10" i="15"/>
  <c r="E10" i="15"/>
  <c r="N8" i="15"/>
  <c r="K8" i="15"/>
  <c r="E8" i="15"/>
  <c r="N6" i="15"/>
  <c r="K6" i="15"/>
  <c r="E6" i="15"/>
  <c r="N4" i="15"/>
  <c r="N20" i="15" s="1"/>
  <c r="K4" i="15"/>
  <c r="K20" i="15" s="1"/>
  <c r="H4" i="15"/>
  <c r="H20" i="15" s="1"/>
  <c r="E4" i="15"/>
  <c r="E19" i="15" s="1"/>
  <c r="D26" i="15" s="1"/>
  <c r="D28" i="15" s="1"/>
  <c r="D21" i="14"/>
  <c r="N16" i="14"/>
  <c r="K16" i="14"/>
  <c r="E16" i="14"/>
  <c r="N14" i="14"/>
  <c r="K14" i="14"/>
  <c r="E14" i="14"/>
  <c r="N12" i="14"/>
  <c r="K12" i="14"/>
  <c r="E12" i="14"/>
  <c r="N10" i="14"/>
  <c r="K10" i="14"/>
  <c r="E10" i="14"/>
  <c r="N8" i="14"/>
  <c r="K8" i="14"/>
  <c r="E8" i="14"/>
  <c r="N6" i="14"/>
  <c r="K6" i="14"/>
  <c r="E6" i="14"/>
  <c r="E19" i="14" s="1"/>
  <c r="D26" i="14" s="1"/>
  <c r="D28" i="14" s="1"/>
  <c r="N4" i="14"/>
  <c r="N20" i="14" s="1"/>
  <c r="K4" i="14"/>
  <c r="K20" i="14" s="1"/>
  <c r="H4" i="14"/>
  <c r="H20" i="14" s="1"/>
  <c r="E4" i="14"/>
  <c r="D21" i="13"/>
  <c r="N16" i="13"/>
  <c r="K16" i="13"/>
  <c r="E16" i="13"/>
  <c r="N14" i="13"/>
  <c r="K14" i="13"/>
  <c r="E14" i="13"/>
  <c r="N12" i="13"/>
  <c r="K12" i="13"/>
  <c r="E12" i="13"/>
  <c r="N10" i="13"/>
  <c r="K10" i="13"/>
  <c r="E10" i="13"/>
  <c r="N8" i="13"/>
  <c r="K8" i="13"/>
  <c r="E8" i="13"/>
  <c r="N6" i="13"/>
  <c r="K6" i="13"/>
  <c r="E6" i="13"/>
  <c r="E19" i="13" s="1"/>
  <c r="D26" i="13" s="1"/>
  <c r="D28" i="13" s="1"/>
  <c r="N4" i="13"/>
  <c r="N20" i="13" s="1"/>
  <c r="K4" i="13"/>
  <c r="K20" i="13" s="1"/>
  <c r="H4" i="13"/>
  <c r="H20" i="13" s="1"/>
  <c r="E4" i="13"/>
  <c r="E19" i="1"/>
  <c r="D21" i="1"/>
  <c r="H4" i="1"/>
  <c r="H20" i="1" s="1"/>
  <c r="K16" i="1"/>
  <c r="K14" i="1"/>
  <c r="K12" i="1"/>
  <c r="K10" i="1"/>
  <c r="K8" i="1"/>
  <c r="K6" i="1"/>
  <c r="K4" i="1"/>
  <c r="N6" i="1"/>
  <c r="N16" i="1"/>
  <c r="N14" i="1"/>
  <c r="N12" i="1"/>
  <c r="N10" i="1"/>
  <c r="N8" i="1"/>
  <c r="N4" i="1"/>
  <c r="E16" i="1"/>
  <c r="E14" i="1"/>
  <c r="E12" i="1"/>
  <c r="E10" i="1"/>
  <c r="E8" i="1"/>
  <c r="E6" i="1"/>
  <c r="E4" i="1"/>
  <c r="K20" i="1" l="1"/>
  <c r="D26" i="1"/>
  <c r="D28" i="1" s="1"/>
  <c r="N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Jacob Brumfield</author>
  </authors>
  <commentList>
    <comment ref="D1" authorId="0" shapeId="0" xr:uid="{8385DA0F-81B5-47C1-80CA-F7AAACC95009}">
      <text>
        <r>
          <rPr>
            <b/>
            <sz val="9"/>
            <color indexed="81"/>
            <rFont val="Tahoma"/>
            <family val="2"/>
          </rPr>
          <t>Jacob Brumfield:</t>
        </r>
        <r>
          <rPr>
            <sz val="9"/>
            <color indexed="81"/>
            <rFont val="Tahoma"/>
            <family val="2"/>
          </rPr>
          <t xml:space="preserve">
Only change numbers in the yellow shaded cells to match your plans</t>
        </r>
      </text>
    </comment>
    <comment ref="J2" authorId="0" shapeId="0" xr:uid="{FC30E7CF-927D-4CE2-AD0E-97EB12C407A0}">
      <text>
        <r>
          <rPr>
            <b/>
            <sz val="9"/>
            <color indexed="81"/>
            <rFont val="Tahoma"/>
            <family val="2"/>
          </rPr>
          <t>Jacob Brumfield:</t>
        </r>
        <r>
          <rPr>
            <sz val="9"/>
            <color indexed="81"/>
            <rFont val="Tahoma"/>
            <family val="2"/>
          </rPr>
          <t xml:space="preserve">
Only change numbers in the lilac-shaded cells to match your plans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Jacob Brumfield</author>
  </authors>
  <commentList>
    <comment ref="D1" authorId="0" shapeId="0" xr:uid="{3A1E839C-D8A4-4CEB-9793-73812FDCB652}">
      <text>
        <r>
          <rPr>
            <b/>
            <sz val="9"/>
            <color indexed="81"/>
            <rFont val="Tahoma"/>
            <family val="2"/>
          </rPr>
          <t>Jacob Brumfield:</t>
        </r>
        <r>
          <rPr>
            <sz val="9"/>
            <color indexed="81"/>
            <rFont val="Tahoma"/>
            <family val="2"/>
          </rPr>
          <t xml:space="preserve">
Only change numbers in the yellow shaded cells to match your plans</t>
        </r>
      </text>
    </comment>
    <comment ref="J2" authorId="0" shapeId="0" xr:uid="{11818590-189C-4FDE-B92C-6EC3BFB18161}">
      <text>
        <r>
          <rPr>
            <b/>
            <sz val="9"/>
            <color indexed="81"/>
            <rFont val="Tahoma"/>
            <family val="2"/>
          </rPr>
          <t>Jacob Brumfield:</t>
        </r>
        <r>
          <rPr>
            <sz val="9"/>
            <color indexed="81"/>
            <rFont val="Tahoma"/>
            <family val="2"/>
          </rPr>
          <t xml:space="preserve">
Only change numbers in the lilac-shaded cells to match your plans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Jacob Brumfield</author>
  </authors>
  <commentList>
    <comment ref="D1" authorId="0" shapeId="0" xr:uid="{03B4AC29-27F2-455E-907F-3CBC1ADEE8DC}">
      <text>
        <r>
          <rPr>
            <b/>
            <sz val="9"/>
            <color indexed="81"/>
            <rFont val="Tahoma"/>
            <family val="2"/>
          </rPr>
          <t>Jacob Brumfield:</t>
        </r>
        <r>
          <rPr>
            <sz val="9"/>
            <color indexed="81"/>
            <rFont val="Tahoma"/>
            <family val="2"/>
          </rPr>
          <t xml:space="preserve">
Only change numbers in the yellow shaded cells to match your plans</t>
        </r>
      </text>
    </comment>
    <comment ref="J2" authorId="0" shapeId="0" xr:uid="{1B7C6D2B-DF09-43A7-A46A-5E0255BBC6AB}">
      <text>
        <r>
          <rPr>
            <b/>
            <sz val="9"/>
            <color indexed="81"/>
            <rFont val="Tahoma"/>
            <family val="2"/>
          </rPr>
          <t>Jacob Brumfield:</t>
        </r>
        <r>
          <rPr>
            <sz val="9"/>
            <color indexed="81"/>
            <rFont val="Tahoma"/>
            <family val="2"/>
          </rPr>
          <t xml:space="preserve">
Only change numbers in the lilac-shaded cells to match your plans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Jacob Brumfield</author>
  </authors>
  <commentList>
    <comment ref="D1" authorId="0" shapeId="0" xr:uid="{865BFE80-87E9-47F5-AC57-705C7A43326E}">
      <text>
        <r>
          <rPr>
            <b/>
            <sz val="9"/>
            <color indexed="81"/>
            <rFont val="Tahoma"/>
            <family val="2"/>
          </rPr>
          <t>Jacob Brumfield:</t>
        </r>
        <r>
          <rPr>
            <sz val="9"/>
            <color indexed="81"/>
            <rFont val="Tahoma"/>
            <family val="2"/>
          </rPr>
          <t xml:space="preserve">
Only change numbers in the yellow shaded cells to match your plans</t>
        </r>
      </text>
    </comment>
    <comment ref="J2" authorId="0" shapeId="0" xr:uid="{5038EA53-6B92-4871-8976-AFA6940866CA}">
      <text>
        <r>
          <rPr>
            <b/>
            <sz val="9"/>
            <color indexed="81"/>
            <rFont val="Tahoma"/>
            <family val="2"/>
          </rPr>
          <t>Jacob Brumfield:</t>
        </r>
        <r>
          <rPr>
            <sz val="9"/>
            <color indexed="81"/>
            <rFont val="Tahoma"/>
            <family val="2"/>
          </rPr>
          <t xml:space="preserve">
Only change numbers in the lilac-shaded cells to match your plans</t>
        </r>
      </text>
    </comment>
  </commentList>
</comments>
</file>

<file path=xl/sharedStrings.xml><?xml version="1.0" encoding="utf-8"?>
<sst xmlns="http://schemas.openxmlformats.org/spreadsheetml/2006/main" count="169" uniqueCount="50">
  <si>
    <t>Full-Time</t>
  </si>
  <si>
    <t>Three Quarter Time</t>
  </si>
  <si>
    <t>Half Time</t>
  </si>
  <si>
    <t>Reduced Half Time</t>
  </si>
  <si>
    <t>Quarter Time</t>
  </si>
  <si>
    <t>Minimal-time and Summer Associate (MT and SA)</t>
  </si>
  <si>
    <t>Abbreviated Time</t>
  </si>
  <si>
    <t>Number of Service Hours PER YEAR for this Participation Type</t>
  </si>
  <si>
    <t>No required min.</t>
  </si>
  <si>
    <t>Minimum Total</t>
  </si>
  <si>
    <t>Maximum Total</t>
  </si>
  <si>
    <t>Calculated total of Living Allowance for all members of this position type</t>
  </si>
  <si>
    <t>Estimated Total</t>
  </si>
  <si>
    <t>MINIMUM Total Living Allowance to be offered to members of each position type
Do not change these numbers</t>
  </si>
  <si>
    <t>MAXIMUM Total Living Allowance to be offered to members of each position type
Do not change these numbers</t>
  </si>
  <si>
    <t>Calculating MINIMUM
Total Living Allowances</t>
  </si>
  <si>
    <t>Calculating ESTIMATED
Total Living Allowances</t>
  </si>
  <si>
    <t>Calculating MAXIMUM
Total Living Allowances</t>
  </si>
  <si>
    <t>If needing to calculate Cost / MSY, enter figures for the following cells:</t>
  </si>
  <si>
    <t>Cost / MSY</t>
  </si>
  <si>
    <t>Total MSYs (From cell E19)</t>
  </si>
  <si>
    <t>Value of MSYs
(Member Service Years)
for this
Member Participation Type</t>
  </si>
  <si>
    <t>Number of Member Positions (aka Slots)
The numbers in this column are the only numbers to change</t>
  </si>
  <si>
    <t>Minimum Total Living Allowance (FY26 Application values) calculated for all members of this position type
Do not change these numbers</t>
  </si>
  <si>
    <t>Maximum Total Living Allowance (FY26 Application values) calculated for all members of this position type
Do not change these numbers</t>
  </si>
  <si>
    <t>Per Member Living Allowance to be offered to program members of each position type
Change the amounts in the column below to estimate total cost per postion type in the next column</t>
  </si>
  <si>
    <r>
      <t xml:space="preserve">Total MSYs for Participation Type
(Value of MSY multiplied by the number of Member Positions)
</t>
    </r>
    <r>
      <rPr>
        <b/>
        <sz val="14"/>
        <color rgb="FFFF5050"/>
        <rFont val="Calibri"/>
        <family val="2"/>
        <scheme val="minor"/>
      </rPr>
      <t>Do not change these calculated numbers by typing over them</t>
    </r>
  </si>
  <si>
    <t>Total Amount requested or received from CNCS (AmeriCorps) --&gt;</t>
  </si>
  <si>
    <r>
      <t xml:space="preserve">FY26 max is </t>
    </r>
    <r>
      <rPr>
        <b/>
        <sz val="14"/>
        <color rgb="FFFF0000"/>
        <rFont val="Calibri"/>
        <family val="2"/>
        <scheme val="minor"/>
      </rPr>
      <t>$25,000 / MSY</t>
    </r>
    <r>
      <rPr>
        <sz val="14"/>
        <color rgb="FFFF0000"/>
        <rFont val="Calibri"/>
        <family val="2"/>
        <scheme val="minor"/>
      </rPr>
      <t xml:space="preserve"> for both</t>
    </r>
    <r>
      <rPr>
        <b/>
        <sz val="14"/>
        <color rgb="FFFF0000"/>
        <rFont val="Calibri"/>
        <family val="2"/>
        <scheme val="minor"/>
      </rPr>
      <t xml:space="preserve"> National Competitive and State Formula COST REIMBURSEMENT grants</t>
    </r>
  </si>
  <si>
    <t>Total MSYs   (Min. request is 5.0 per Volunteer Louisiana's RFP )</t>
  </si>
  <si>
    <r>
      <t xml:space="preserve">Member
Participation
Type
</t>
    </r>
    <r>
      <rPr>
        <b/>
        <sz val="12"/>
        <color rgb="FFFFC5C5"/>
        <rFont val="Calibri"/>
        <family val="2"/>
        <scheme val="minor"/>
      </rPr>
      <t>The 2 types in light red cells are only available for Continuation applicants.
These types are not available for ReCompete or New Applicants beginning in FY26</t>
    </r>
  </si>
  <si>
    <r>
      <t xml:space="preserve">Total AmeriCorps member positions (slots)
For FY26 National Competitive </t>
    </r>
    <r>
      <rPr>
        <b/>
        <sz val="12"/>
        <color theme="7" tint="-0.249977111117893"/>
        <rFont val="Calibri"/>
        <family val="2"/>
        <scheme val="minor"/>
      </rPr>
      <t>RECOMPETE</t>
    </r>
    <r>
      <rPr>
        <b/>
        <sz val="12"/>
        <color theme="1"/>
        <rFont val="Calibri"/>
        <family val="2"/>
        <scheme val="minor"/>
      </rPr>
      <t xml:space="preserve"> applicants, the minimum number of members must be 20 or more</t>
    </r>
  </si>
  <si>
    <t>MSY Calculator</t>
  </si>
  <si>
    <t>Cost-per-MSY Calculator</t>
  </si>
  <si>
    <t>This file and set of worksheets can support Volunteer Louisiana's FY26 applicants calculate the MSY count for their application from the number of proposed members.</t>
  </si>
  <si>
    <t>Number of Member Positions Calculator</t>
  </si>
  <si>
    <r>
      <t xml:space="preserve">This number will be tallied from the Member Participation Type  (yellow cells) and reported in </t>
    </r>
    <r>
      <rPr>
        <b/>
        <sz val="11"/>
        <color rgb="FF0000FF"/>
        <rFont val="Calibri"/>
        <family val="2"/>
        <scheme val="minor"/>
      </rPr>
      <t>bold blue</t>
    </r>
    <r>
      <rPr>
        <sz val="11"/>
        <color theme="1"/>
        <rFont val="Calibri"/>
        <family val="2"/>
        <scheme val="minor"/>
      </rPr>
      <t>.
• Volunteer Louisiana has no minimum number of members to request, so long as the total MSYs (</t>
    </r>
    <r>
      <rPr>
        <b/>
        <sz val="11"/>
        <color rgb="FF00B050"/>
        <rFont val="Calibri"/>
        <family val="2"/>
        <scheme val="minor"/>
      </rPr>
      <t>bold green</t>
    </r>
    <r>
      <rPr>
        <sz val="11"/>
        <color theme="1"/>
        <rFont val="Calibri"/>
        <family val="2"/>
        <scheme val="minor"/>
      </rPr>
      <t>) equals or exceeds 5.0.</t>
    </r>
  </si>
  <si>
    <r>
      <t xml:space="preserve">Simply enter the proposed numbers for each Member Participation Type  (yellow cells) to see the MSY Calculation tallied in </t>
    </r>
    <r>
      <rPr>
        <b/>
        <sz val="11"/>
        <color rgb="FF00B050"/>
        <rFont val="Calibri"/>
        <family val="2"/>
        <scheme val="minor"/>
      </rPr>
      <t>bold green</t>
    </r>
    <r>
      <rPr>
        <sz val="11"/>
        <color theme="1"/>
        <rFont val="Calibri"/>
        <family val="2"/>
        <scheme val="minor"/>
      </rPr>
      <t>.
• Volunteer Louisiana has a minimum of 5 MSYs per application.</t>
    </r>
  </si>
  <si>
    <r>
      <t>This file and set of worksheets can support Volunteer Louisiana's FY26 applicants completing any application to determine their Cost-Per-MSY. This number is found by dividing the amount of funds requested from AmeriCorps by the number of MSYs (</t>
    </r>
    <r>
      <rPr>
        <b/>
        <sz val="11"/>
        <color rgb="FF00B050"/>
        <rFont val="Calibri"/>
        <family val="2"/>
        <scheme val="minor"/>
      </rPr>
      <t>bold green</t>
    </r>
    <r>
      <rPr>
        <sz val="11"/>
        <color theme="1"/>
        <rFont val="Calibri"/>
        <family val="2"/>
        <scheme val="minor"/>
      </rPr>
      <t xml:space="preserve"> number).</t>
    </r>
  </si>
  <si>
    <r>
      <rPr>
        <b/>
        <sz val="18"/>
        <color theme="1"/>
        <rFont val="Aptos Narrow"/>
        <family val="2"/>
      </rPr>
      <t>←</t>
    </r>
    <r>
      <rPr>
        <sz val="12"/>
        <color theme="1"/>
        <rFont val="Calibri"/>
        <family val="2"/>
        <scheme val="minor"/>
      </rPr>
      <t xml:space="preserve"> FY26 </t>
    </r>
    <r>
      <rPr>
        <b/>
        <sz val="12"/>
        <color theme="1"/>
        <rFont val="Calibri"/>
        <family val="2"/>
        <scheme val="minor"/>
      </rPr>
      <t>New applicants</t>
    </r>
    <r>
      <rPr>
        <sz val="12"/>
        <color theme="1"/>
        <rFont val="Calibri"/>
        <family val="2"/>
        <scheme val="minor"/>
      </rPr>
      <t xml:space="preserve"> and </t>
    </r>
    <r>
      <rPr>
        <b/>
        <sz val="12"/>
        <color theme="1"/>
        <rFont val="Calibri"/>
        <family val="2"/>
        <scheme val="minor"/>
      </rPr>
      <t>State Formula Continuation applicants</t>
    </r>
    <r>
      <rPr>
        <sz val="12"/>
        <color theme="1"/>
        <rFont val="Calibri"/>
        <family val="2"/>
        <scheme val="minor"/>
      </rPr>
      <t xml:space="preserve"> do not have to meet a minimum number of members</t>
    </r>
  </si>
  <si>
    <t>Current year's RFP for max. Cost / MSY allowed:</t>
  </si>
  <si>
    <r>
      <t xml:space="preserve">For </t>
    </r>
    <r>
      <rPr>
        <b/>
        <sz val="11"/>
        <color rgb="FFFF0000"/>
        <rFont val="Calibri"/>
        <family val="2"/>
        <scheme val="minor"/>
      </rPr>
      <t>all</t>
    </r>
    <r>
      <rPr>
        <sz val="11"/>
        <color theme="1"/>
        <rFont val="Calibri"/>
        <family val="2"/>
        <scheme val="minor"/>
      </rPr>
      <t xml:space="preserve"> FY26 applicants, this number cannot exceed $25,000 for </t>
    </r>
    <r>
      <rPr>
        <b/>
        <sz val="11"/>
        <color theme="1"/>
        <rFont val="Calibri"/>
        <family val="2"/>
        <scheme val="minor"/>
      </rPr>
      <t>Cost Reimbursement Grants</t>
    </r>
    <r>
      <rPr>
        <sz val="11"/>
        <color theme="1"/>
        <rFont val="Calibri"/>
        <family val="2"/>
        <scheme val="minor"/>
      </rPr>
      <t xml:space="preserve"> or </t>
    </r>
    <r>
      <rPr>
        <b/>
        <sz val="11"/>
        <color theme="1"/>
        <rFont val="Calibri"/>
        <family val="2"/>
        <scheme val="minor"/>
      </rPr>
      <t>Full-Cost, Fixed Amount Grants</t>
    </r>
  </si>
  <si>
    <r>
      <rPr>
        <b/>
        <sz val="18"/>
        <color rgb="FF0000FF"/>
        <rFont val="Calibri"/>
        <family val="2"/>
        <scheme val="minor"/>
      </rPr>
      <t>EXAMPLE "B"</t>
    </r>
    <r>
      <rPr>
        <b/>
        <sz val="14"/>
        <color theme="1"/>
        <rFont val="Calibri"/>
        <family val="2"/>
        <scheme val="minor"/>
      </rPr>
      <t xml:space="preserve">
Number of Member Positions (aka Slots)
The numbers in this column are the only numbers to change</t>
    </r>
  </si>
  <si>
    <r>
      <rPr>
        <b/>
        <sz val="18"/>
        <color rgb="FF0000FF"/>
        <rFont val="Calibri"/>
        <family val="2"/>
        <scheme val="minor"/>
      </rPr>
      <t>EXAMPLE "C"</t>
    </r>
    <r>
      <rPr>
        <b/>
        <sz val="14"/>
        <color theme="1"/>
        <rFont val="Calibri"/>
        <family val="2"/>
        <scheme val="minor"/>
      </rPr>
      <t xml:space="preserve">
Number of Member Positions (aka Slots)
The numbers in this column are the only numbers to change</t>
    </r>
  </si>
  <si>
    <r>
      <rPr>
        <b/>
        <sz val="18"/>
        <color rgb="FF0000FF"/>
        <rFont val="Calibri"/>
        <family val="2"/>
        <scheme val="minor"/>
      </rPr>
      <t xml:space="preserve">EXAMPLE "A"
</t>
    </r>
    <r>
      <rPr>
        <b/>
        <sz val="14"/>
        <color theme="1"/>
        <rFont val="Calibri"/>
        <family val="2"/>
        <scheme val="minor"/>
      </rPr>
      <t xml:space="preserve">
Number of Member Positions (aka Slots)
The numbers in this column are the only numbers to change</t>
    </r>
  </si>
  <si>
    <r>
      <t xml:space="preserve">This file and set of worksheets can support Volunteer Louisiana's FY26 applicants completing the National Competive </t>
    </r>
    <r>
      <rPr>
        <b/>
        <sz val="11"/>
        <color theme="7" tint="-0.249977111117893"/>
        <rFont val="Calibri"/>
        <family val="2"/>
        <scheme val="minor"/>
      </rPr>
      <t>RECOMPETE</t>
    </r>
    <r>
      <rPr>
        <sz val="11"/>
        <color theme="1"/>
        <rFont val="Calibri"/>
        <family val="2"/>
        <scheme val="minor"/>
      </rPr>
      <t xml:space="preserve"> process to determine if they have met AmeriCorps' minimum number of 20 members requested in their proposal.</t>
    </r>
  </si>
  <si>
    <t>jbrumfield@crt.la.gov</t>
  </si>
  <si>
    <r>
      <rPr>
        <b/>
        <sz val="11"/>
        <color theme="1"/>
        <rFont val="Calibri"/>
        <family val="2"/>
        <scheme val="minor"/>
      </rPr>
      <t xml:space="preserve">NOTE to New Applicants: </t>
    </r>
    <r>
      <rPr>
        <sz val="11"/>
        <color theme="1"/>
        <rFont val="Calibri"/>
        <family val="2"/>
        <scheme val="minor"/>
      </rPr>
      <t xml:space="preserve">If you have a question about this </t>
    </r>
    <r>
      <rPr>
        <b/>
        <sz val="11"/>
        <color theme="1"/>
        <rFont val="Calibri"/>
        <family val="2"/>
        <scheme val="minor"/>
      </rPr>
      <t>planning tool</t>
    </r>
    <r>
      <rPr>
        <sz val="11"/>
        <color theme="1"/>
        <rFont val="Calibri"/>
        <family val="2"/>
        <scheme val="minor"/>
      </rPr>
      <t>, please contact Jacob Brumfield. Applicants are not mandated to use this file and are not required to submit it.</t>
    </r>
  </si>
  <si>
    <t>1. Begin with the first tab "FY26 MSY &amp; Cost-per-MSY Calculations"</t>
  </si>
  <si>
    <t>2. The remaining tab provide examples of how a program can reach Volunteer Louisiana's minimum threshold of 5.0 MSYs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</si>
</sst>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quot;$&quot;#,##0.00"/>
    <numFmt numFmtId="166"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b/>
      <sz val="11"/>
      <color rgb="FF0070C0"/>
      <name val="Calibri"/>
      <family val="2"/>
      <scheme val="minor"/>
    </font>
    <font>
      <b/>
      <sz val="11"/>
      <color rgb="FF00B050"/>
      <name val="Calibri"/>
      <family val="2"/>
      <scheme val="minor"/>
    </font>
    <font>
      <b/>
      <sz val="14"/>
      <color theme="0"/>
      <name val="Calibri"/>
      <family val="2"/>
      <scheme val="minor"/>
    </font>
    <font>
      <b/>
      <sz val="11"/>
      <color rgb="FFFF0000"/>
      <name val="Calibri"/>
      <family val="2"/>
      <scheme val="minor"/>
    </font>
    <font>
      <b/>
      <sz val="14"/>
      <color rgb="FFFF5050"/>
      <name val="Calibri"/>
      <family val="2"/>
      <scheme val="minor"/>
    </font>
    <font>
      <b/>
      <sz val="14"/>
      <color theme="1"/>
      <name val="Calibri"/>
      <family val="2"/>
      <scheme val="minor"/>
    </font>
    <font>
      <sz val="9"/>
      <color indexed="81"/>
      <name val="Tahoma"/>
      <family val="2"/>
    </font>
    <font>
      <b/>
      <sz val="9"/>
      <color indexed="81"/>
      <name val="Tahoma"/>
      <family val="2"/>
    </font>
    <font>
      <b/>
      <sz val="14"/>
      <color rgb="FF00B050"/>
      <name val="Calibri"/>
      <family val="2"/>
      <scheme val="minor"/>
    </font>
    <font>
      <sz val="14"/>
      <color theme="1"/>
      <name val="Calibri"/>
      <family val="2"/>
      <scheme val="minor"/>
    </font>
    <font>
      <sz val="14"/>
      <color theme="0"/>
      <name val="Calibri"/>
      <family val="2"/>
      <scheme val="minor"/>
    </font>
    <font>
      <i/>
      <sz val="14"/>
      <color theme="1"/>
      <name val="Calibri"/>
      <family val="2"/>
      <scheme val="minor"/>
    </font>
    <font>
      <sz val="14"/>
      <color rgb="FFFF0000"/>
      <name val="Calibri"/>
      <family val="2"/>
      <scheme val="minor"/>
    </font>
    <font>
      <b/>
      <sz val="14"/>
      <color rgb="FFFF0000"/>
      <name val="Calibri"/>
      <family val="2"/>
      <scheme val="minor"/>
    </font>
    <font>
      <b/>
      <sz val="14"/>
      <color rgb="FF0000FF"/>
      <name val="Calibri"/>
      <family val="2"/>
      <scheme val="minor"/>
    </font>
    <font>
      <b/>
      <sz val="12"/>
      <color theme="0"/>
      <name val="Calibri"/>
      <family val="2"/>
      <scheme val="minor"/>
    </font>
    <font>
      <b/>
      <sz val="12"/>
      <color rgb="FFFFC5C5"/>
      <name val="Calibri"/>
      <family val="2"/>
      <scheme val="minor"/>
    </font>
    <font>
      <b/>
      <sz val="12"/>
      <color theme="1"/>
      <name val="Calibri"/>
      <family val="2"/>
      <scheme val="minor"/>
    </font>
    <font>
      <sz val="12"/>
      <color theme="1"/>
      <name val="Calibri"/>
      <family val="2"/>
      <scheme val="minor"/>
    </font>
    <font>
      <b/>
      <sz val="12"/>
      <color theme="7" tint="-0.249977111117893"/>
      <name val="Calibri"/>
      <family val="2"/>
      <scheme val="minor"/>
    </font>
    <font>
      <b/>
      <sz val="18"/>
      <color theme="1"/>
      <name val="Aptos Narrow"/>
      <family val="2"/>
    </font>
    <font>
      <b/>
      <sz val="18"/>
      <color rgb="FF0000FF"/>
      <name val="Calibri"/>
      <family val="2"/>
      <scheme val="minor"/>
    </font>
    <font>
      <b/>
      <sz val="24"/>
      <color rgb="FF0000FF"/>
      <name val="Calibri"/>
      <family val="2"/>
      <scheme val="minor"/>
    </font>
    <font>
      <b/>
      <sz val="24"/>
      <color rgb="FF00B050"/>
      <name val="Calibri"/>
      <family val="2"/>
      <scheme val="minor"/>
    </font>
    <font>
      <b/>
      <sz val="11"/>
      <color rgb="FF0000FF"/>
      <name val="Calibri"/>
      <family val="2"/>
      <scheme val="minor"/>
    </font>
    <font>
      <b/>
      <sz val="11"/>
      <color theme="7" tint="-0.249977111117893"/>
      <name val="Calibri"/>
      <family val="2"/>
      <scheme val="minor"/>
    </font>
    <font>
      <u/>
      <sz val="11"/>
      <color theme="10"/>
      <name val="Calibri"/>
      <family val="2"/>
      <scheme val="minor"/>
    </font>
    <font>
      <b/>
      <u/>
      <sz val="11"/>
      <color rgb="FF0000FF"/>
      <name val="Calibri"/>
      <family val="2"/>
      <scheme val="minor"/>
    </font>
  </fonts>
  <fills count="1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theme="4" tint="-0.249977111117893"/>
        <bgColor indexed="64"/>
      </patternFill>
    </fill>
    <fill>
      <patternFill patternType="solid">
        <fgColor rgb="FFFFABAB"/>
        <bgColor indexed="64"/>
      </patternFill>
    </fill>
    <fill>
      <patternFill patternType="solid">
        <fgColor rgb="FF75FFB3"/>
        <bgColor indexed="64"/>
      </patternFill>
    </fill>
    <fill>
      <patternFill patternType="solid">
        <fgColor rgb="FFFFC5C5"/>
        <bgColor indexed="64"/>
      </patternFill>
    </fill>
    <fill>
      <patternFill patternType="solid">
        <fgColor rgb="FFFFFFA3"/>
        <bgColor indexed="64"/>
      </patternFill>
    </fill>
    <fill>
      <patternFill patternType="solid">
        <fgColor rgb="FFD8BEEC"/>
        <bgColor indexed="64"/>
      </patternFill>
    </fill>
    <fill>
      <patternFill patternType="solid">
        <fgColor rgb="FFF1E8F8"/>
        <bgColor indexed="64"/>
      </patternFill>
    </fill>
    <fill>
      <patternFill patternType="solid">
        <fgColor rgb="FF0000FF"/>
        <bgColor indexed="64"/>
      </patternFill>
    </fill>
  </fills>
  <borders count="21">
    <border>
      <left/>
      <right/>
      <top/>
      <bottom/>
      <diagonal/>
    </border>
    <border>
      <left style="medium">
        <color indexed="64"/>
      </left>
      <right/>
      <top/>
      <bottom/>
      <diagonal/>
    </border>
    <border>
      <left/>
      <right style="medium">
        <color indexed="64"/>
      </right>
      <top/>
      <bottom/>
      <diagonal/>
    </border>
    <border>
      <left style="medium">
        <color auto="1"/>
      </left>
      <right style="medium">
        <color auto="1"/>
      </right>
      <top style="medium">
        <color auto="1"/>
      </top>
      <bottom style="medium">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theme="0"/>
      </right>
      <top/>
      <bottom/>
      <diagonal/>
    </border>
    <border>
      <left style="medium">
        <color theme="0"/>
      </left>
      <right style="medium">
        <color theme="0"/>
      </right>
      <top/>
      <bottom/>
      <diagonal/>
    </border>
    <border>
      <left style="medium">
        <color theme="0"/>
      </left>
      <right/>
      <top/>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style="thick">
        <color auto="1"/>
      </top>
      <bottom/>
      <diagonal/>
    </border>
  </borders>
  <cellStyleXfs count="2">
    <xf numFmtId="0" fontId="0" fillId="0" borderId="0"/>
    <xf numFmtId="0" fontId="29" fillId="0" borderId="0" applyNumberFormat="0" applyFill="0" applyBorder="0" applyAlignment="0" applyProtection="0"/>
  </cellStyleXfs>
  <cellXfs count="90">
    <xf numFmtId="0" fontId="0" fillId="0" borderId="0" xfId="0"/>
    <xf numFmtId="0" fontId="0" fillId="0" borderId="0" xfId="0" applyAlignment="1">
      <alignment horizontal="left"/>
    </xf>
    <xf numFmtId="10" fontId="0" fillId="0" borderId="0" xfId="0" applyNumberFormat="1" applyAlignment="1">
      <alignment horizontal="left"/>
    </xf>
    <xf numFmtId="0" fontId="0" fillId="3" borderId="1" xfId="0" applyFill="1" applyBorder="1" applyAlignment="1">
      <alignment horizontal="left"/>
    </xf>
    <xf numFmtId="3" fontId="0" fillId="3" borderId="0" xfId="0" applyNumberFormat="1" applyFill="1" applyAlignment="1">
      <alignment horizontal="left"/>
    </xf>
    <xf numFmtId="164" fontId="0" fillId="3" borderId="0" xfId="0" applyNumberFormat="1" applyFill="1" applyAlignment="1">
      <alignment horizontal="left"/>
    </xf>
    <xf numFmtId="0" fontId="0" fillId="3" borderId="0" xfId="0" applyFill="1" applyAlignment="1">
      <alignment horizontal="left"/>
    </xf>
    <xf numFmtId="2" fontId="0" fillId="3" borderId="2" xfId="0" applyNumberFormat="1" applyFill="1" applyBorder="1" applyAlignment="1">
      <alignment horizontal="left"/>
    </xf>
    <xf numFmtId="0" fontId="0" fillId="3" borderId="4" xfId="0" applyFill="1" applyBorder="1" applyAlignment="1">
      <alignment horizontal="left"/>
    </xf>
    <xf numFmtId="3" fontId="0" fillId="3" borderId="5" xfId="0" applyNumberFormat="1" applyFill="1" applyBorder="1" applyAlignment="1">
      <alignment horizontal="left"/>
    </xf>
    <xf numFmtId="164" fontId="0" fillId="3" borderId="5" xfId="0" applyNumberFormat="1" applyFill="1" applyBorder="1" applyAlignment="1">
      <alignment horizontal="left"/>
    </xf>
    <xf numFmtId="0" fontId="0" fillId="3" borderId="5" xfId="0" applyFill="1" applyBorder="1" applyAlignment="1">
      <alignment horizontal="left"/>
    </xf>
    <xf numFmtId="2" fontId="0" fillId="3" borderId="6" xfId="0" applyNumberFormat="1" applyFill="1" applyBorder="1" applyAlignment="1">
      <alignment horizontal="left"/>
    </xf>
    <xf numFmtId="164" fontId="0" fillId="0" borderId="0" xfId="0" applyNumberFormat="1" applyAlignment="1">
      <alignment horizontal="left"/>
    </xf>
    <xf numFmtId="2" fontId="0" fillId="0" borderId="0" xfId="0" applyNumberFormat="1" applyAlignment="1">
      <alignment horizontal="left"/>
    </xf>
    <xf numFmtId="3" fontId="0" fillId="0" borderId="0" xfId="0" applyNumberFormat="1" applyAlignment="1">
      <alignment horizontal="left"/>
    </xf>
    <xf numFmtId="0" fontId="0" fillId="4" borderId="3" xfId="0" applyFill="1" applyBorder="1" applyAlignment="1">
      <alignment horizontal="left"/>
    </xf>
    <xf numFmtId="0" fontId="1" fillId="6" borderId="3" xfId="0" applyFont="1" applyFill="1" applyBorder="1" applyAlignment="1">
      <alignment horizontal="left" wrapText="1"/>
    </xf>
    <xf numFmtId="0" fontId="1" fillId="5" borderId="3" xfId="0" applyFont="1" applyFill="1" applyBorder="1" applyAlignment="1">
      <alignment horizontal="left" wrapText="1"/>
    </xf>
    <xf numFmtId="0" fontId="1" fillId="0" borderId="0" xfId="0" applyFont="1" applyAlignment="1">
      <alignment horizontal="left" wrapText="1"/>
    </xf>
    <xf numFmtId="0" fontId="1" fillId="9" borderId="3" xfId="0" applyFont="1" applyFill="1" applyBorder="1" applyAlignment="1">
      <alignment horizontal="left" wrapText="1"/>
    </xf>
    <xf numFmtId="0" fontId="0" fillId="4" borderId="13" xfId="0" applyFill="1" applyBorder="1" applyAlignment="1">
      <alignment horizontal="left"/>
    </xf>
    <xf numFmtId="0" fontId="2" fillId="10" borderId="3" xfId="0" applyFont="1" applyFill="1" applyBorder="1" applyAlignment="1">
      <alignment horizontal="left" wrapText="1"/>
    </xf>
    <xf numFmtId="0" fontId="2" fillId="11" borderId="3" xfId="0" applyFont="1" applyFill="1" applyBorder="1" applyAlignment="1">
      <alignment horizontal="left" wrapText="1"/>
    </xf>
    <xf numFmtId="0" fontId="0" fillId="0" borderId="0" xfId="0" applyAlignment="1">
      <alignment horizontal="left" vertical="center"/>
    </xf>
    <xf numFmtId="10" fontId="0" fillId="0" borderId="0" xfId="0" applyNumberFormat="1" applyAlignment="1">
      <alignment horizontal="left" vertical="center"/>
    </xf>
    <xf numFmtId="0" fontId="3" fillId="0" borderId="0" xfId="0" applyFont="1" applyAlignment="1">
      <alignment horizontal="left"/>
    </xf>
    <xf numFmtId="0" fontId="5" fillId="9" borderId="3" xfId="0" applyFont="1" applyFill="1" applyBorder="1" applyAlignment="1">
      <alignment horizontal="center" vertical="center" wrapText="1"/>
    </xf>
    <xf numFmtId="0" fontId="5" fillId="9" borderId="3" xfId="0" applyFont="1" applyFill="1" applyBorder="1" applyAlignment="1">
      <alignment horizontal="center" vertical="center"/>
    </xf>
    <xf numFmtId="0" fontId="5" fillId="5" borderId="3" xfId="0" applyFont="1" applyFill="1" applyBorder="1" applyAlignment="1">
      <alignment horizontal="center" vertical="center" wrapText="1"/>
    </xf>
    <xf numFmtId="0" fontId="5" fillId="6" borderId="3" xfId="0" applyFont="1" applyFill="1" applyBorder="1" applyAlignment="1">
      <alignment horizontal="center" vertical="center" wrapText="1"/>
    </xf>
    <xf numFmtId="2" fontId="5" fillId="2" borderId="0" xfId="0" applyNumberFormat="1" applyFont="1" applyFill="1" applyAlignment="1">
      <alignment horizontal="left" wrapText="1"/>
    </xf>
    <xf numFmtId="3" fontId="5" fillId="2" borderId="11" xfId="0" applyNumberFormat="1" applyFont="1" applyFill="1" applyBorder="1" applyAlignment="1">
      <alignment horizontal="left" wrapText="1"/>
    </xf>
    <xf numFmtId="164" fontId="5" fillId="2" borderId="12" xfId="0" applyNumberFormat="1" applyFont="1" applyFill="1" applyBorder="1" applyAlignment="1">
      <alignment horizontal="left" wrapText="1"/>
    </xf>
    <xf numFmtId="0" fontId="8" fillId="7" borderId="0" xfId="0" applyFont="1" applyFill="1" applyAlignment="1">
      <alignment horizontal="left" wrapText="1"/>
    </xf>
    <xf numFmtId="0" fontId="8" fillId="0" borderId="3" xfId="0" applyFont="1" applyBorder="1" applyAlignment="1">
      <alignment horizontal="left"/>
    </xf>
    <xf numFmtId="3" fontId="8" fillId="0" borderId="3" xfId="0" applyNumberFormat="1" applyFont="1" applyBorder="1" applyAlignment="1">
      <alignment horizontal="left"/>
    </xf>
    <xf numFmtId="166" fontId="8" fillId="0" borderId="3" xfId="0" applyNumberFormat="1" applyFont="1" applyBorder="1" applyAlignment="1">
      <alignment horizontal="left"/>
    </xf>
    <xf numFmtId="0" fontId="12" fillId="0" borderId="0" xfId="0" applyFont="1" applyAlignment="1">
      <alignment horizontal="left"/>
    </xf>
    <xf numFmtId="165" fontId="8" fillId="0" borderId="3" xfId="0" applyNumberFormat="1" applyFont="1" applyBorder="1" applyAlignment="1">
      <alignment horizontal="left"/>
    </xf>
    <xf numFmtId="165" fontId="8" fillId="0" borderId="0" xfId="0" applyNumberFormat="1" applyFont="1" applyAlignment="1">
      <alignment horizontal="left"/>
    </xf>
    <xf numFmtId="10" fontId="12" fillId="0" borderId="0" xfId="0" applyNumberFormat="1" applyFont="1" applyAlignment="1">
      <alignment horizontal="left"/>
    </xf>
    <xf numFmtId="0" fontId="8" fillId="0" borderId="0" xfId="0" applyFont="1" applyAlignment="1">
      <alignment horizontal="left"/>
    </xf>
    <xf numFmtId="0" fontId="8" fillId="12" borderId="3" xfId="0" applyFont="1" applyFill="1" applyBorder="1" applyAlignment="1">
      <alignment horizontal="left"/>
    </xf>
    <xf numFmtId="3" fontId="8" fillId="12" borderId="3" xfId="0" applyNumberFormat="1" applyFont="1" applyFill="1" applyBorder="1" applyAlignment="1">
      <alignment horizontal="left"/>
    </xf>
    <xf numFmtId="164" fontId="8" fillId="12" borderId="3" xfId="0" applyNumberFormat="1" applyFont="1" applyFill="1" applyBorder="1" applyAlignment="1">
      <alignment horizontal="left"/>
    </xf>
    <xf numFmtId="165" fontId="8" fillId="12" borderId="3" xfId="0" applyNumberFormat="1" applyFont="1" applyFill="1" applyBorder="1" applyAlignment="1">
      <alignment horizontal="left"/>
    </xf>
    <xf numFmtId="164" fontId="8" fillId="0" borderId="3" xfId="0" applyNumberFormat="1" applyFont="1" applyBorder="1" applyAlignment="1">
      <alignment horizontal="left"/>
    </xf>
    <xf numFmtId="0" fontId="8" fillId="0" borderId="3" xfId="0" applyFont="1" applyBorder="1" applyAlignment="1">
      <alignment wrapText="1"/>
    </xf>
    <xf numFmtId="49" fontId="12" fillId="0" borderId="0" xfId="0" applyNumberFormat="1" applyFont="1" applyAlignment="1">
      <alignment horizontal="left"/>
    </xf>
    <xf numFmtId="164" fontId="8" fillId="8" borderId="7" xfId="0" applyNumberFormat="1" applyFont="1" applyFill="1" applyBorder="1" applyAlignment="1">
      <alignment horizontal="left"/>
    </xf>
    <xf numFmtId="164" fontId="8" fillId="8" borderId="9" xfId="0" applyNumberFormat="1" applyFont="1" applyFill="1" applyBorder="1" applyAlignment="1">
      <alignment horizontal="left"/>
    </xf>
    <xf numFmtId="0" fontId="5" fillId="5" borderId="3" xfId="0" applyFont="1" applyFill="1" applyBorder="1" applyAlignment="1">
      <alignment horizontal="left"/>
    </xf>
    <xf numFmtId="0" fontId="5" fillId="9" borderId="3" xfId="0" applyFont="1" applyFill="1" applyBorder="1" applyAlignment="1">
      <alignment horizontal="left"/>
    </xf>
    <xf numFmtId="0" fontId="5" fillId="6" borderId="3" xfId="0" applyFont="1" applyFill="1" applyBorder="1" applyAlignment="1">
      <alignment horizontal="left"/>
    </xf>
    <xf numFmtId="3" fontId="12" fillId="0" borderId="0" xfId="0" applyNumberFormat="1" applyFont="1" applyAlignment="1">
      <alignment horizontal="left"/>
    </xf>
    <xf numFmtId="164" fontId="12" fillId="0" borderId="0" xfId="0" applyNumberFormat="1" applyFont="1" applyAlignment="1">
      <alignment horizontal="left"/>
    </xf>
    <xf numFmtId="2" fontId="12" fillId="0" borderId="0" xfId="0" applyNumberFormat="1" applyFont="1" applyAlignment="1">
      <alignment horizontal="left"/>
    </xf>
    <xf numFmtId="0" fontId="13" fillId="2" borderId="0" xfId="0" applyFont="1" applyFill="1" applyAlignment="1">
      <alignment horizontal="left"/>
    </xf>
    <xf numFmtId="3" fontId="12" fillId="2" borderId="0" xfId="0" applyNumberFormat="1" applyFont="1" applyFill="1" applyAlignment="1">
      <alignment horizontal="left"/>
    </xf>
    <xf numFmtId="164" fontId="12" fillId="2" borderId="0" xfId="0" applyNumberFormat="1" applyFont="1" applyFill="1" applyAlignment="1">
      <alignment horizontal="left"/>
    </xf>
    <xf numFmtId="0" fontId="12" fillId="2" borderId="0" xfId="0" applyFont="1" applyFill="1" applyAlignment="1">
      <alignment horizontal="left"/>
    </xf>
    <xf numFmtId="164" fontId="8" fillId="3" borderId="14" xfId="0" applyNumberFormat="1" applyFont="1" applyFill="1" applyBorder="1" applyAlignment="1">
      <alignment horizontal="left"/>
    </xf>
    <xf numFmtId="3" fontId="8" fillId="3" borderId="15" xfId="0" applyNumberFormat="1" applyFont="1" applyFill="1" applyBorder="1" applyAlignment="1">
      <alignment horizontal="left"/>
    </xf>
    <xf numFmtId="164" fontId="8" fillId="3" borderId="15" xfId="0" applyNumberFormat="1" applyFont="1" applyFill="1" applyBorder="1" applyAlignment="1">
      <alignment horizontal="left"/>
    </xf>
    <xf numFmtId="165" fontId="8" fillId="3" borderId="16" xfId="0" applyNumberFormat="1" applyFont="1" applyFill="1" applyBorder="1" applyAlignment="1">
      <alignment horizontal="left"/>
    </xf>
    <xf numFmtId="2" fontId="12" fillId="3" borderId="16" xfId="0" applyNumberFormat="1" applyFont="1" applyFill="1" applyBorder="1" applyAlignment="1">
      <alignment horizontal="left"/>
    </xf>
    <xf numFmtId="164" fontId="5" fillId="2" borderId="0" xfId="0" applyNumberFormat="1" applyFont="1" applyFill="1" applyAlignment="1">
      <alignment horizontal="left"/>
    </xf>
    <xf numFmtId="165" fontId="5" fillId="2" borderId="0" xfId="0" applyNumberFormat="1" applyFont="1" applyFill="1" applyAlignment="1">
      <alignment horizontal="left"/>
    </xf>
    <xf numFmtId="164" fontId="14" fillId="0" borderId="0" xfId="0" applyNumberFormat="1" applyFont="1" applyAlignment="1">
      <alignment horizontal="left"/>
    </xf>
    <xf numFmtId="164" fontId="15" fillId="0" borderId="0" xfId="0" applyNumberFormat="1" applyFont="1" applyAlignment="1">
      <alignment horizontal="left"/>
    </xf>
    <xf numFmtId="2" fontId="11" fillId="0" borderId="3" xfId="0" applyNumberFormat="1" applyFont="1" applyBorder="1" applyAlignment="1">
      <alignment horizontal="center"/>
    </xf>
    <xf numFmtId="2" fontId="11" fillId="12" borderId="3" xfId="0" applyNumberFormat="1" applyFont="1" applyFill="1" applyBorder="1" applyAlignment="1">
      <alignment horizontal="center"/>
    </xf>
    <xf numFmtId="0" fontId="17" fillId="13" borderId="3" xfId="0" applyFont="1" applyFill="1" applyBorder="1" applyAlignment="1">
      <alignment horizontal="center"/>
    </xf>
    <xf numFmtId="0" fontId="18" fillId="2" borderId="10" xfId="0" applyFont="1" applyFill="1" applyBorder="1" applyAlignment="1">
      <alignment horizontal="left" wrapText="1"/>
    </xf>
    <xf numFmtId="0" fontId="6" fillId="14" borderId="3" xfId="0" applyFont="1" applyFill="1" applyBorder="1" applyAlignment="1">
      <alignment horizontal="left" wrapText="1"/>
    </xf>
    <xf numFmtId="165" fontId="11" fillId="15" borderId="3" xfId="0" applyNumberFormat="1" applyFont="1" applyFill="1" applyBorder="1" applyAlignment="1">
      <alignment horizontal="center"/>
    </xf>
    <xf numFmtId="3" fontId="20" fillId="0" borderId="7" xfId="0" applyNumberFormat="1" applyFont="1" applyBorder="1" applyAlignment="1">
      <alignment horizontal="right" wrapText="1"/>
    </xf>
    <xf numFmtId="3" fontId="20" fillId="0" borderId="9" xfId="0" applyNumberFormat="1" applyFont="1" applyBorder="1" applyAlignment="1">
      <alignment horizontal="right"/>
    </xf>
    <xf numFmtId="0" fontId="2" fillId="0" borderId="0" xfId="0" applyFont="1"/>
    <xf numFmtId="0" fontId="25" fillId="0" borderId="8" xfId="0" applyFont="1" applyBorder="1" applyAlignment="1">
      <alignment horizontal="center"/>
    </xf>
    <xf numFmtId="2" fontId="26" fillId="8" borderId="8" xfId="0" applyNumberFormat="1" applyFont="1" applyFill="1" applyBorder="1" applyAlignment="1">
      <alignment horizontal="center"/>
    </xf>
    <xf numFmtId="2" fontId="21" fillId="0" borderId="3" xfId="0" applyNumberFormat="1" applyFont="1" applyBorder="1" applyAlignment="1">
      <alignment horizontal="left" vertical="center" wrapText="1"/>
    </xf>
    <xf numFmtId="0" fontId="1" fillId="5" borderId="17" xfId="0" applyFont="1" applyFill="1" applyBorder="1"/>
    <xf numFmtId="0" fontId="0" fillId="0" borderId="18" xfId="0" applyBorder="1" applyAlignment="1">
      <alignment wrapText="1"/>
    </xf>
    <xf numFmtId="0" fontId="0" fillId="0" borderId="19" xfId="0" applyBorder="1" applyAlignment="1">
      <alignment wrapText="1"/>
    </xf>
    <xf numFmtId="0" fontId="1" fillId="16" borderId="20" xfId="0" applyFont="1" applyFill="1" applyBorder="1"/>
    <xf numFmtId="0" fontId="1" fillId="2" borderId="20" xfId="0" applyFont="1" applyFill="1" applyBorder="1"/>
    <xf numFmtId="0" fontId="0" fillId="13" borderId="17" xfId="0" applyFill="1" applyBorder="1" applyAlignment="1">
      <alignment wrapText="1"/>
    </xf>
    <xf numFmtId="0" fontId="30" fillId="13" borderId="19" xfId="1" applyFont="1" applyFill="1" applyBorder="1" applyAlignment="1">
      <alignment wrapText="1"/>
    </xf>
  </cellXfs>
  <cellStyles count="2">
    <cellStyle name="Hyperlink" xfId="1" builtinId="8"/>
    <cellStyle name="Normal" xfId="0" builtinId="0"/>
  </cellStyles>
  <dxfs count="0"/>
  <tableStyles count="0" defaultTableStyle="TableStyleMedium2" defaultPivotStyle="PivotStyleLight16"/>
  <colors>
    <mruColors>
      <color rgb="FFFFFFA3"/>
      <color rgb="FF0000FF"/>
      <color rgb="FFF1E8F8"/>
      <color rgb="FFD8BEEC"/>
      <color rgb="FFFFC5C5"/>
      <color rgb="FFFFABAB"/>
      <color rgb="FF75FFB3"/>
      <color rgb="FFFF5050"/>
      <color rgb="FF7DFF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jbrumfield@crt.la.gov?subject=Q:%20FY26%20MSY%20and%20Cost%20per%20MSY%20Calculato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7D3B5-CC28-45F8-A8FD-C7BA1180C7B5}">
  <dimension ref="A1:A20"/>
  <sheetViews>
    <sheetView tabSelected="1" workbookViewId="0">
      <selection activeCell="D11" sqref="D11"/>
    </sheetView>
  </sheetViews>
  <sheetFormatPr defaultRowHeight="14.4" x14ac:dyDescent="0.3"/>
  <cols>
    <col min="1" max="1" width="108.77734375" customWidth="1"/>
  </cols>
  <sheetData>
    <row r="1" spans="1:1" x14ac:dyDescent="0.3">
      <c r="A1" s="79" t="s">
        <v>48</v>
      </c>
    </row>
    <row r="3" spans="1:1" x14ac:dyDescent="0.3">
      <c r="A3" s="79" t="s">
        <v>49</v>
      </c>
    </row>
    <row r="4" spans="1:1" ht="15" thickBot="1" x14ac:dyDescent="0.35"/>
    <row r="5" spans="1:1" ht="15" thickTop="1" x14ac:dyDescent="0.3">
      <c r="A5" s="83" t="s">
        <v>32</v>
      </c>
    </row>
    <row r="6" spans="1:1" ht="28.8" x14ac:dyDescent="0.3">
      <c r="A6" s="84" t="s">
        <v>34</v>
      </c>
    </row>
    <row r="7" spans="1:1" ht="43.8" thickBot="1" x14ac:dyDescent="0.35">
      <c r="A7" s="85" t="s">
        <v>37</v>
      </c>
    </row>
    <row r="8" spans="1:1" ht="15.6" thickTop="1" thickBot="1" x14ac:dyDescent="0.35"/>
    <row r="9" spans="1:1" ht="15" thickTop="1" x14ac:dyDescent="0.3">
      <c r="A9" s="86" t="s">
        <v>35</v>
      </c>
    </row>
    <row r="10" spans="1:1" ht="28.8" x14ac:dyDescent="0.3">
      <c r="A10" s="84" t="s">
        <v>45</v>
      </c>
    </row>
    <row r="11" spans="1:1" ht="43.8" thickBot="1" x14ac:dyDescent="0.35">
      <c r="A11" s="85" t="s">
        <v>36</v>
      </c>
    </row>
    <row r="12" spans="1:1" ht="15.6" thickTop="1" thickBot="1" x14ac:dyDescent="0.35"/>
    <row r="13" spans="1:1" ht="15" thickTop="1" x14ac:dyDescent="0.3">
      <c r="A13" s="87" t="s">
        <v>33</v>
      </c>
    </row>
    <row r="14" spans="1:1" ht="43.2" x14ac:dyDescent="0.3">
      <c r="A14" s="84" t="s">
        <v>38</v>
      </c>
    </row>
    <row r="15" spans="1:1" ht="15" thickBot="1" x14ac:dyDescent="0.35">
      <c r="A15" s="85" t="s">
        <v>41</v>
      </c>
    </row>
    <row r="16" spans="1:1" ht="15" thickTop="1" x14ac:dyDescent="0.3"/>
    <row r="17" spans="1:1" ht="15" thickBot="1" x14ac:dyDescent="0.35"/>
    <row r="18" spans="1:1" ht="29.4" thickTop="1" x14ac:dyDescent="0.3">
      <c r="A18" s="88" t="s">
        <v>47</v>
      </c>
    </row>
    <row r="19" spans="1:1" ht="15" thickBot="1" x14ac:dyDescent="0.35">
      <c r="A19" s="89" t="s">
        <v>46</v>
      </c>
    </row>
    <row r="20" spans="1:1" ht="15" thickTop="1" x14ac:dyDescent="0.3"/>
  </sheetData>
  <hyperlinks>
    <hyperlink ref="A19" r:id="rId1" xr:uid="{9D7E1357-1956-4BEF-A0F4-FA11B7083FB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2E7DF-D358-4227-9998-F6E7B2938EC4}">
  <sheetPr>
    <pageSetUpPr fitToPage="1"/>
  </sheetPr>
  <dimension ref="A1:R29"/>
  <sheetViews>
    <sheetView zoomScale="80" zoomScaleNormal="80" workbookViewId="0">
      <selection activeCell="D25" sqref="D25"/>
    </sheetView>
  </sheetViews>
  <sheetFormatPr defaultColWidth="9.21875" defaultRowHeight="14.4" x14ac:dyDescent="0.3"/>
  <cols>
    <col min="1" max="1" width="26.77734375" style="1" customWidth="1"/>
    <col min="2" max="2" width="16.21875" style="15" customWidth="1"/>
    <col min="3" max="3" width="29" style="13" customWidth="1"/>
    <col min="4" max="4" width="29" style="1" customWidth="1"/>
    <col min="5" max="5" width="29" style="14" customWidth="1"/>
    <col min="6" max="6" width="6" style="1" customWidth="1"/>
    <col min="7" max="8" width="19.6640625" style="1" customWidth="1"/>
    <col min="9" max="9" width="6" style="1" customWidth="1"/>
    <col min="10" max="11" width="19.6640625" style="1" customWidth="1"/>
    <col min="12" max="12" width="6" style="1" customWidth="1"/>
    <col min="13" max="14" width="19.6640625" style="1" customWidth="1"/>
    <col min="15" max="15" width="9.21875" style="2"/>
    <col min="16" max="16384" width="9.21875" style="1"/>
  </cols>
  <sheetData>
    <row r="1" spans="1:18" s="24" customFormat="1" ht="40.5" customHeight="1" thickBot="1" x14ac:dyDescent="0.35">
      <c r="A1" s="74" t="s">
        <v>30</v>
      </c>
      <c r="B1" s="32" t="s">
        <v>7</v>
      </c>
      <c r="C1" s="33" t="s">
        <v>21</v>
      </c>
      <c r="D1" s="34" t="s">
        <v>22</v>
      </c>
      <c r="E1" s="31" t="s">
        <v>26</v>
      </c>
      <c r="G1" s="29" t="s">
        <v>15</v>
      </c>
      <c r="H1" s="29"/>
      <c r="J1" s="27" t="s">
        <v>16</v>
      </c>
      <c r="K1" s="28"/>
      <c r="M1" s="30" t="s">
        <v>17</v>
      </c>
      <c r="N1" s="30"/>
      <c r="O1" s="25"/>
    </row>
    <row r="2" spans="1:18" ht="187.8" customHeight="1" thickBot="1" x14ac:dyDescent="0.35">
      <c r="A2" s="74"/>
      <c r="B2" s="32"/>
      <c r="C2" s="33"/>
      <c r="D2" s="34"/>
      <c r="E2" s="31"/>
      <c r="G2" s="23" t="s">
        <v>13</v>
      </c>
      <c r="H2" s="18" t="s">
        <v>23</v>
      </c>
      <c r="I2" s="19"/>
      <c r="J2" s="75" t="s">
        <v>25</v>
      </c>
      <c r="K2" s="20" t="s">
        <v>11</v>
      </c>
      <c r="L2" s="19"/>
      <c r="M2" s="22" t="s">
        <v>14</v>
      </c>
      <c r="N2" s="17" t="s">
        <v>24</v>
      </c>
    </row>
    <row r="3" spans="1:18" ht="15" thickBot="1" x14ac:dyDescent="0.35">
      <c r="A3" s="3"/>
      <c r="B3" s="4"/>
      <c r="C3" s="5"/>
      <c r="D3" s="6"/>
      <c r="E3" s="7"/>
      <c r="G3" s="21"/>
      <c r="H3" s="21"/>
      <c r="J3" s="21"/>
      <c r="K3" s="21"/>
      <c r="M3" s="21"/>
      <c r="N3" s="21"/>
    </row>
    <row r="4" spans="1:18" s="38" customFormat="1" ht="18.600000000000001" thickBot="1" x14ac:dyDescent="0.4">
      <c r="A4" s="35" t="s">
        <v>0</v>
      </c>
      <c r="B4" s="36">
        <v>1700</v>
      </c>
      <c r="C4" s="37">
        <v>1</v>
      </c>
      <c r="D4" s="73">
        <v>0</v>
      </c>
      <c r="E4" s="71">
        <f>SUM(C4*D4)</f>
        <v>0</v>
      </c>
      <c r="G4" s="39">
        <v>20400</v>
      </c>
      <c r="H4" s="39">
        <f>SUM(D4)*(G4)</f>
        <v>0</v>
      </c>
      <c r="I4" s="40"/>
      <c r="J4" s="76">
        <v>0</v>
      </c>
      <c r="K4" s="39">
        <f>SUM(D4)*J4</f>
        <v>0</v>
      </c>
      <c r="L4" s="40"/>
      <c r="M4" s="39">
        <v>40800</v>
      </c>
      <c r="N4" s="39">
        <f>SUM(D4)*40800</f>
        <v>0</v>
      </c>
      <c r="O4" s="41"/>
    </row>
    <row r="5" spans="1:18" ht="15" thickBot="1" x14ac:dyDescent="0.35">
      <c r="A5" s="3"/>
      <c r="B5" s="4"/>
      <c r="C5" s="5"/>
      <c r="D5" s="6"/>
      <c r="E5" s="7"/>
      <c r="G5" s="16"/>
      <c r="H5" s="16"/>
      <c r="J5" s="16"/>
      <c r="K5" s="16"/>
      <c r="M5" s="16"/>
      <c r="N5" s="16"/>
    </row>
    <row r="6" spans="1:18" s="38" customFormat="1" ht="18.600000000000001" thickBot="1" x14ac:dyDescent="0.4">
      <c r="A6" s="35" t="s">
        <v>1</v>
      </c>
      <c r="B6" s="36">
        <v>1200</v>
      </c>
      <c r="C6" s="37">
        <v>0.7</v>
      </c>
      <c r="D6" s="73">
        <v>0</v>
      </c>
      <c r="E6" s="71">
        <f>SUM(C6*D6)</f>
        <v>0</v>
      </c>
      <c r="G6" s="39">
        <v>0</v>
      </c>
      <c r="H6" s="35" t="s">
        <v>8</v>
      </c>
      <c r="I6" s="42"/>
      <c r="J6" s="76">
        <v>0</v>
      </c>
      <c r="K6" s="39">
        <f>SUM(D6)*J6</f>
        <v>0</v>
      </c>
      <c r="L6" s="42"/>
      <c r="M6" s="39">
        <v>28560</v>
      </c>
      <c r="N6" s="39">
        <f>SUM(D6)*28560</f>
        <v>0</v>
      </c>
      <c r="O6" s="41"/>
    </row>
    <row r="7" spans="1:18" ht="15" thickBot="1" x14ac:dyDescent="0.35">
      <c r="A7" s="3"/>
      <c r="B7" s="4"/>
      <c r="C7" s="5"/>
      <c r="D7" s="6"/>
      <c r="E7" s="7"/>
      <c r="G7" s="16"/>
      <c r="H7" s="16"/>
      <c r="J7" s="16"/>
      <c r="K7" s="16"/>
      <c r="M7" s="16"/>
      <c r="N7" s="16"/>
    </row>
    <row r="8" spans="1:18" s="38" customFormat="1" ht="18.600000000000001" thickBot="1" x14ac:dyDescent="0.4">
      <c r="A8" s="35" t="s">
        <v>2</v>
      </c>
      <c r="B8" s="36">
        <v>900</v>
      </c>
      <c r="C8" s="37">
        <v>0.5</v>
      </c>
      <c r="D8" s="73">
        <v>0</v>
      </c>
      <c r="E8" s="71">
        <f>SUM(C8*D8)</f>
        <v>0</v>
      </c>
      <c r="G8" s="39">
        <v>0</v>
      </c>
      <c r="H8" s="35" t="s">
        <v>8</v>
      </c>
      <c r="I8" s="42"/>
      <c r="J8" s="76">
        <v>0</v>
      </c>
      <c r="K8" s="39">
        <f>SUM(D8)*J8</f>
        <v>0</v>
      </c>
      <c r="L8" s="42"/>
      <c r="M8" s="39">
        <v>20400</v>
      </c>
      <c r="N8" s="39">
        <f>SUM(D8)*20400</f>
        <v>0</v>
      </c>
      <c r="O8" s="41"/>
    </row>
    <row r="9" spans="1:18" ht="15" thickBot="1" x14ac:dyDescent="0.35">
      <c r="A9" s="3"/>
      <c r="B9" s="4"/>
      <c r="C9" s="5"/>
      <c r="D9" s="6"/>
      <c r="E9" s="7"/>
      <c r="G9" s="16"/>
      <c r="H9" s="16"/>
      <c r="J9" s="16"/>
      <c r="K9" s="16"/>
      <c r="M9" s="16"/>
      <c r="N9" s="16"/>
    </row>
    <row r="10" spans="1:18" s="38" customFormat="1" ht="18.600000000000001" thickBot="1" x14ac:dyDescent="0.4">
      <c r="A10" s="43" t="s">
        <v>3</v>
      </c>
      <c r="B10" s="44">
        <v>675</v>
      </c>
      <c r="C10" s="45">
        <v>0.38095240000000002</v>
      </c>
      <c r="D10" s="73">
        <v>0</v>
      </c>
      <c r="E10" s="72">
        <f>SUM(C10*D10)</f>
        <v>0</v>
      </c>
      <c r="G10" s="46">
        <v>0</v>
      </c>
      <c r="H10" s="43" t="s">
        <v>8</v>
      </c>
      <c r="I10" s="42"/>
      <c r="J10" s="76">
        <v>0</v>
      </c>
      <c r="K10" s="39">
        <f>SUM(D10)*J10</f>
        <v>0</v>
      </c>
      <c r="L10" s="42"/>
      <c r="M10" s="46">
        <v>15504</v>
      </c>
      <c r="N10" s="46">
        <f>SUM(D10)*15504</f>
        <v>0</v>
      </c>
      <c r="O10" s="41"/>
    </row>
    <row r="11" spans="1:18" ht="15" thickBot="1" x14ac:dyDescent="0.35">
      <c r="A11" s="3"/>
      <c r="B11" s="4"/>
      <c r="C11" s="5"/>
      <c r="D11" s="6"/>
      <c r="E11" s="7"/>
      <c r="G11" s="16"/>
      <c r="H11" s="16"/>
      <c r="J11" s="16"/>
      <c r="K11" s="16"/>
      <c r="M11" s="16"/>
      <c r="N11" s="16"/>
    </row>
    <row r="12" spans="1:18" s="38" customFormat="1" ht="18.600000000000001" thickBot="1" x14ac:dyDescent="0.4">
      <c r="A12" s="35" t="s">
        <v>4</v>
      </c>
      <c r="B12" s="36">
        <v>450</v>
      </c>
      <c r="C12" s="47">
        <v>0.26455026999999998</v>
      </c>
      <c r="D12" s="73">
        <v>0</v>
      </c>
      <c r="E12" s="71">
        <f>SUM(C12*D12)</f>
        <v>0</v>
      </c>
      <c r="G12" s="39">
        <v>0</v>
      </c>
      <c r="H12" s="35" t="s">
        <v>8</v>
      </c>
      <c r="I12" s="42"/>
      <c r="J12" s="76">
        <v>0</v>
      </c>
      <c r="K12" s="39">
        <f>SUM(D12)*J12</f>
        <v>0</v>
      </c>
      <c r="L12" s="42"/>
      <c r="M12" s="39">
        <v>10608</v>
      </c>
      <c r="N12" s="39">
        <f>SUM(D12)*10608</f>
        <v>0</v>
      </c>
      <c r="O12" s="41"/>
    </row>
    <row r="13" spans="1:18" ht="15" thickBot="1" x14ac:dyDescent="0.35">
      <c r="A13" s="3"/>
      <c r="B13" s="4"/>
      <c r="C13" s="5"/>
      <c r="D13" s="6"/>
      <c r="E13" s="7"/>
      <c r="G13" s="16"/>
      <c r="H13" s="16"/>
      <c r="J13" s="16"/>
      <c r="K13" s="16"/>
      <c r="M13" s="16"/>
      <c r="N13" s="16"/>
    </row>
    <row r="14" spans="1:18" s="38" customFormat="1" ht="54.6" thickBot="1" x14ac:dyDescent="0.4">
      <c r="A14" s="48" t="s">
        <v>5</v>
      </c>
      <c r="B14" s="36">
        <v>300</v>
      </c>
      <c r="C14" s="47">
        <v>0.21164021999999999</v>
      </c>
      <c r="D14" s="73">
        <v>0</v>
      </c>
      <c r="E14" s="71">
        <f>SUM(C14*D14)</f>
        <v>0</v>
      </c>
      <c r="G14" s="39">
        <v>0</v>
      </c>
      <c r="H14" s="35" t="s">
        <v>8</v>
      </c>
      <c r="I14" s="42"/>
      <c r="J14" s="76">
        <v>0</v>
      </c>
      <c r="K14" s="39">
        <f>SUM(D14)*J14</f>
        <v>0</v>
      </c>
      <c r="L14" s="42"/>
      <c r="M14" s="39">
        <v>8568</v>
      </c>
      <c r="N14" s="39">
        <f>SUM(D14)*8568</f>
        <v>0</v>
      </c>
      <c r="O14" s="41"/>
    </row>
    <row r="15" spans="1:18" ht="15" thickBot="1" x14ac:dyDescent="0.35">
      <c r="A15" s="3"/>
      <c r="B15" s="4"/>
      <c r="C15" s="5"/>
      <c r="D15" s="6"/>
      <c r="E15" s="7"/>
      <c r="G15" s="16"/>
      <c r="H15" s="16"/>
      <c r="J15" s="16"/>
      <c r="K15" s="16"/>
      <c r="M15" s="16"/>
      <c r="N15" s="16"/>
    </row>
    <row r="16" spans="1:18" s="38" customFormat="1" ht="18.600000000000001" thickBot="1" x14ac:dyDescent="0.4">
      <c r="A16" s="43" t="s">
        <v>6</v>
      </c>
      <c r="B16" s="44">
        <v>100</v>
      </c>
      <c r="C16" s="45">
        <v>5.6277050000000002E-2</v>
      </c>
      <c r="D16" s="73">
        <v>0</v>
      </c>
      <c r="E16" s="72">
        <f>SUM(C16*D16)</f>
        <v>0</v>
      </c>
      <c r="G16" s="46">
        <v>0</v>
      </c>
      <c r="H16" s="43" t="s">
        <v>8</v>
      </c>
      <c r="I16" s="42"/>
      <c r="J16" s="76">
        <v>0</v>
      </c>
      <c r="K16" s="39">
        <f>SUM(D16)*J16</f>
        <v>0</v>
      </c>
      <c r="L16" s="42"/>
      <c r="M16" s="46">
        <v>2448</v>
      </c>
      <c r="N16" s="46">
        <f>SUM(D16)*2448</f>
        <v>0</v>
      </c>
      <c r="O16" s="49"/>
      <c r="P16" s="49"/>
      <c r="Q16" s="49"/>
      <c r="R16" s="49"/>
    </row>
    <row r="17" spans="1:15" ht="15" thickBot="1" x14ac:dyDescent="0.35">
      <c r="A17" s="8"/>
      <c r="B17" s="9"/>
      <c r="C17" s="10"/>
      <c r="D17" s="11"/>
      <c r="E17" s="12"/>
      <c r="G17" s="16"/>
      <c r="H17" s="16"/>
      <c r="J17" s="16"/>
      <c r="K17" s="16"/>
      <c r="M17" s="16"/>
      <c r="N17" s="16"/>
    </row>
    <row r="18" spans="1:15" ht="15" thickBot="1" x14ac:dyDescent="0.35">
      <c r="O18" s="14"/>
    </row>
    <row r="19" spans="1:15" s="38" customFormat="1" ht="31.8" thickBot="1" x14ac:dyDescent="0.65">
      <c r="B19" s="50" t="s">
        <v>29</v>
      </c>
      <c r="C19" s="51"/>
      <c r="D19" s="51"/>
      <c r="E19" s="81">
        <f>SUM(E4,E6,E8,E10,E12,E14,E16)</f>
        <v>0</v>
      </c>
      <c r="H19" s="52" t="s">
        <v>9</v>
      </c>
      <c r="I19" s="42"/>
      <c r="J19" s="42"/>
      <c r="K19" s="53" t="s">
        <v>12</v>
      </c>
      <c r="L19" s="42"/>
      <c r="M19" s="42"/>
      <c r="N19" s="54" t="s">
        <v>10</v>
      </c>
    </row>
    <row r="20" spans="1:15" s="38" customFormat="1" ht="18.600000000000001" thickBot="1" x14ac:dyDescent="0.4">
      <c r="B20" s="55"/>
      <c r="C20" s="56"/>
      <c r="E20" s="57"/>
      <c r="H20" s="39">
        <f>SUM(H4)</f>
        <v>0</v>
      </c>
      <c r="I20" s="40"/>
      <c r="J20" s="40"/>
      <c r="K20" s="39">
        <f>SUM(K4,K6,K8,K10,K12,K14,K16)</f>
        <v>0</v>
      </c>
      <c r="L20" s="40"/>
      <c r="M20" s="40"/>
      <c r="N20" s="39">
        <f>SUM(N4,N6,N8,N10,N12,N14,N16)</f>
        <v>0</v>
      </c>
    </row>
    <row r="21" spans="1:15" s="38" customFormat="1" ht="86.4" customHeight="1" thickBot="1" x14ac:dyDescent="0.65">
      <c r="A21" s="77" t="s">
        <v>31</v>
      </c>
      <c r="B21" s="78"/>
      <c r="C21" s="78"/>
      <c r="D21" s="80">
        <f>SUM(D4,D6,D8,D10,D12,D14,D16)</f>
        <v>0</v>
      </c>
      <c r="E21" s="82" t="s">
        <v>39</v>
      </c>
    </row>
    <row r="22" spans="1:15" x14ac:dyDescent="0.3">
      <c r="D22" s="26"/>
      <c r="O22" s="1"/>
    </row>
    <row r="23" spans="1:15" s="38" customFormat="1" ht="14.55" customHeight="1" x14ac:dyDescent="0.35">
      <c r="A23" s="58" t="s">
        <v>18</v>
      </c>
      <c r="B23" s="59"/>
      <c r="C23" s="60"/>
      <c r="D23" s="61"/>
      <c r="E23" s="57"/>
    </row>
    <row r="25" spans="1:15" s="38" customFormat="1" ht="18" x14ac:dyDescent="0.35">
      <c r="A25" s="62" t="s">
        <v>27</v>
      </c>
      <c r="B25" s="63"/>
      <c r="C25" s="64"/>
      <c r="D25" s="65">
        <v>0</v>
      </c>
      <c r="E25" s="57"/>
      <c r="G25" s="49"/>
      <c r="O25" s="41"/>
    </row>
    <row r="26" spans="1:15" s="38" customFormat="1" ht="18" x14ac:dyDescent="0.35">
      <c r="B26" s="55"/>
      <c r="C26" s="62" t="s">
        <v>20</v>
      </c>
      <c r="D26" s="66">
        <f>SUM(E19)</f>
        <v>0</v>
      </c>
      <c r="E26" s="57"/>
      <c r="O26" s="41"/>
    </row>
    <row r="28" spans="1:15" s="38" customFormat="1" ht="18" x14ac:dyDescent="0.35">
      <c r="B28" s="55"/>
      <c r="C28" s="67" t="s">
        <v>19</v>
      </c>
      <c r="D28" s="68" t="e">
        <f>SUM(D25)/D26</f>
        <v>#DIV/0!</v>
      </c>
      <c r="E28" s="57"/>
      <c r="O28" s="41"/>
    </row>
    <row r="29" spans="1:15" s="38" customFormat="1" ht="18" x14ac:dyDescent="0.35">
      <c r="B29" s="55"/>
      <c r="C29" s="69" t="s">
        <v>40</v>
      </c>
      <c r="E29" s="70" t="s">
        <v>28</v>
      </c>
      <c r="O29" s="41"/>
    </row>
  </sheetData>
  <mergeCells count="10">
    <mergeCell ref="A21:C21"/>
    <mergeCell ref="B19:D19"/>
    <mergeCell ref="A1:A2"/>
    <mergeCell ref="J1:K1"/>
    <mergeCell ref="G1:H1"/>
    <mergeCell ref="M1:N1"/>
    <mergeCell ref="E1:E2"/>
    <mergeCell ref="D1:D2"/>
    <mergeCell ref="C1:C2"/>
    <mergeCell ref="B1:B2"/>
  </mergeCells>
  <pageMargins left="0.7" right="0.7" top="0.75" bottom="0.75" header="0.3" footer="0.3"/>
  <pageSetup scale="62"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2F8B2-CF67-407E-B3F4-6F6C9BC6F2A7}">
  <sheetPr>
    <pageSetUpPr fitToPage="1"/>
  </sheetPr>
  <dimension ref="A1:R29"/>
  <sheetViews>
    <sheetView zoomScale="80" zoomScaleNormal="80" workbookViewId="0">
      <selection activeCell="D3" sqref="D3"/>
    </sheetView>
  </sheetViews>
  <sheetFormatPr defaultColWidth="9.21875" defaultRowHeight="14.4" x14ac:dyDescent="0.3"/>
  <cols>
    <col min="1" max="1" width="26.77734375" style="1" customWidth="1"/>
    <col min="2" max="2" width="16.21875" style="15" customWidth="1"/>
    <col min="3" max="3" width="29" style="13" customWidth="1"/>
    <col min="4" max="4" width="29" style="1" customWidth="1"/>
    <col min="5" max="5" width="29" style="14" customWidth="1"/>
    <col min="6" max="6" width="6" style="1" customWidth="1"/>
    <col min="7" max="8" width="19.6640625" style="1" customWidth="1"/>
    <col min="9" max="9" width="6" style="1" customWidth="1"/>
    <col min="10" max="11" width="19.6640625" style="1" customWidth="1"/>
    <col min="12" max="12" width="6" style="1" customWidth="1"/>
    <col min="13" max="14" width="19.6640625" style="1" customWidth="1"/>
    <col min="15" max="15" width="9.21875" style="2"/>
    <col min="16" max="16384" width="9.21875" style="1"/>
  </cols>
  <sheetData>
    <row r="1" spans="1:18" s="24" customFormat="1" ht="40.5" customHeight="1" thickBot="1" x14ac:dyDescent="0.35">
      <c r="A1" s="74" t="s">
        <v>30</v>
      </c>
      <c r="B1" s="32" t="s">
        <v>7</v>
      </c>
      <c r="C1" s="33" t="s">
        <v>21</v>
      </c>
      <c r="D1" s="34" t="s">
        <v>44</v>
      </c>
      <c r="E1" s="31" t="s">
        <v>26</v>
      </c>
      <c r="G1" s="29" t="s">
        <v>15</v>
      </c>
      <c r="H1" s="29"/>
      <c r="J1" s="27" t="s">
        <v>16</v>
      </c>
      <c r="K1" s="28"/>
      <c r="M1" s="30" t="s">
        <v>17</v>
      </c>
      <c r="N1" s="30"/>
      <c r="O1" s="25"/>
    </row>
    <row r="2" spans="1:18" ht="187.8" customHeight="1" thickBot="1" x14ac:dyDescent="0.35">
      <c r="A2" s="74"/>
      <c r="B2" s="32"/>
      <c r="C2" s="33"/>
      <c r="D2" s="34"/>
      <c r="E2" s="31"/>
      <c r="G2" s="23" t="s">
        <v>13</v>
      </c>
      <c r="H2" s="18" t="s">
        <v>23</v>
      </c>
      <c r="I2" s="19"/>
      <c r="J2" s="75" t="s">
        <v>25</v>
      </c>
      <c r="K2" s="20" t="s">
        <v>11</v>
      </c>
      <c r="L2" s="19"/>
      <c r="M2" s="22" t="s">
        <v>14</v>
      </c>
      <c r="N2" s="17" t="s">
        <v>24</v>
      </c>
    </row>
    <row r="3" spans="1:18" ht="15" thickBot="1" x14ac:dyDescent="0.35">
      <c r="A3" s="3"/>
      <c r="B3" s="4"/>
      <c r="C3" s="5"/>
      <c r="D3" s="6"/>
      <c r="E3" s="7"/>
      <c r="G3" s="21"/>
      <c r="H3" s="21"/>
      <c r="J3" s="21"/>
      <c r="K3" s="21"/>
      <c r="M3" s="21"/>
      <c r="N3" s="21"/>
    </row>
    <row r="4" spans="1:18" s="38" customFormat="1" ht="18.600000000000001" thickBot="1" x14ac:dyDescent="0.4">
      <c r="A4" s="35" t="s">
        <v>0</v>
      </c>
      <c r="B4" s="36">
        <v>1700</v>
      </c>
      <c r="C4" s="37">
        <v>1</v>
      </c>
      <c r="D4" s="73">
        <v>0</v>
      </c>
      <c r="E4" s="71">
        <f>SUM(C4*D4)</f>
        <v>0</v>
      </c>
      <c r="G4" s="39">
        <v>20400</v>
      </c>
      <c r="H4" s="39">
        <f>SUM(D4)*(G4)</f>
        <v>0</v>
      </c>
      <c r="I4" s="40"/>
      <c r="J4" s="76">
        <v>0</v>
      </c>
      <c r="K4" s="39">
        <f>SUM(D4)*J4</f>
        <v>0</v>
      </c>
      <c r="L4" s="40"/>
      <c r="M4" s="39">
        <v>40800</v>
      </c>
      <c r="N4" s="39">
        <f>SUM(D4)*40800</f>
        <v>0</v>
      </c>
      <c r="O4" s="41"/>
    </row>
    <row r="5" spans="1:18" ht="15" thickBot="1" x14ac:dyDescent="0.35">
      <c r="A5" s="3"/>
      <c r="B5" s="4"/>
      <c r="C5" s="5"/>
      <c r="D5" s="6"/>
      <c r="E5" s="7"/>
      <c r="G5" s="16"/>
      <c r="H5" s="16"/>
      <c r="J5" s="16"/>
      <c r="K5" s="16"/>
      <c r="M5" s="16"/>
      <c r="N5" s="16"/>
    </row>
    <row r="6" spans="1:18" s="38" customFormat="1" ht="18.600000000000001" thickBot="1" x14ac:dyDescent="0.4">
      <c r="A6" s="35" t="s">
        <v>1</v>
      </c>
      <c r="B6" s="36">
        <v>1200</v>
      </c>
      <c r="C6" s="37">
        <v>0.7</v>
      </c>
      <c r="D6" s="73">
        <v>0</v>
      </c>
      <c r="E6" s="71">
        <f>SUM(C6*D6)</f>
        <v>0</v>
      </c>
      <c r="G6" s="39">
        <v>0</v>
      </c>
      <c r="H6" s="35" t="s">
        <v>8</v>
      </c>
      <c r="I6" s="42"/>
      <c r="J6" s="76">
        <v>0</v>
      </c>
      <c r="K6" s="39">
        <f>SUM(D6)*J6</f>
        <v>0</v>
      </c>
      <c r="L6" s="42"/>
      <c r="M6" s="39">
        <v>28560</v>
      </c>
      <c r="N6" s="39">
        <f>SUM(D6)*28560</f>
        <v>0</v>
      </c>
      <c r="O6" s="41"/>
    </row>
    <row r="7" spans="1:18" ht="15" thickBot="1" x14ac:dyDescent="0.35">
      <c r="A7" s="3"/>
      <c r="B7" s="4"/>
      <c r="C7" s="5"/>
      <c r="D7" s="6"/>
      <c r="E7" s="7"/>
      <c r="G7" s="16"/>
      <c r="H7" s="16"/>
      <c r="J7" s="16"/>
      <c r="K7" s="16"/>
      <c r="M7" s="16"/>
      <c r="N7" s="16"/>
    </row>
    <row r="8" spans="1:18" s="38" customFormat="1" ht="18.600000000000001" thickBot="1" x14ac:dyDescent="0.4">
      <c r="A8" s="35" t="s">
        <v>2</v>
      </c>
      <c r="B8" s="36">
        <v>900</v>
      </c>
      <c r="C8" s="37">
        <v>0.5</v>
      </c>
      <c r="D8" s="73">
        <v>0</v>
      </c>
      <c r="E8" s="71">
        <f>SUM(C8*D8)</f>
        <v>0</v>
      </c>
      <c r="G8" s="39">
        <v>0</v>
      </c>
      <c r="H8" s="35" t="s">
        <v>8</v>
      </c>
      <c r="I8" s="42"/>
      <c r="J8" s="76">
        <v>0</v>
      </c>
      <c r="K8" s="39">
        <f>SUM(D8)*J8</f>
        <v>0</v>
      </c>
      <c r="L8" s="42"/>
      <c r="M8" s="39">
        <v>20400</v>
      </c>
      <c r="N8" s="39">
        <f>SUM(D8)*20400</f>
        <v>0</v>
      </c>
      <c r="O8" s="41"/>
    </row>
    <row r="9" spans="1:18" ht="15" thickBot="1" x14ac:dyDescent="0.35">
      <c r="A9" s="3"/>
      <c r="B9" s="4"/>
      <c r="C9" s="5"/>
      <c r="D9" s="6"/>
      <c r="E9" s="7"/>
      <c r="G9" s="16"/>
      <c r="H9" s="16"/>
      <c r="J9" s="16"/>
      <c r="K9" s="16"/>
      <c r="M9" s="16"/>
      <c r="N9" s="16"/>
    </row>
    <row r="10" spans="1:18" s="38" customFormat="1" ht="18.600000000000001" thickBot="1" x14ac:dyDescent="0.4">
      <c r="A10" s="43" t="s">
        <v>3</v>
      </c>
      <c r="B10" s="44">
        <v>675</v>
      </c>
      <c r="C10" s="45">
        <v>0.38095240000000002</v>
      </c>
      <c r="D10" s="73">
        <v>0</v>
      </c>
      <c r="E10" s="72">
        <f>SUM(C10*D10)</f>
        <v>0</v>
      </c>
      <c r="G10" s="46">
        <v>0</v>
      </c>
      <c r="H10" s="43" t="s">
        <v>8</v>
      </c>
      <c r="I10" s="42"/>
      <c r="J10" s="76">
        <v>0</v>
      </c>
      <c r="K10" s="39">
        <f>SUM(D10)*J10</f>
        <v>0</v>
      </c>
      <c r="L10" s="42"/>
      <c r="M10" s="46">
        <v>15504</v>
      </c>
      <c r="N10" s="46">
        <f>SUM(D10)*15504</f>
        <v>0</v>
      </c>
      <c r="O10" s="41"/>
    </row>
    <row r="11" spans="1:18" ht="15" thickBot="1" x14ac:dyDescent="0.35">
      <c r="A11" s="3"/>
      <c r="B11" s="4"/>
      <c r="C11" s="5"/>
      <c r="D11" s="6"/>
      <c r="E11" s="7"/>
      <c r="G11" s="16"/>
      <c r="H11" s="16"/>
      <c r="J11" s="16"/>
      <c r="K11" s="16"/>
      <c r="M11" s="16"/>
      <c r="N11" s="16"/>
    </row>
    <row r="12" spans="1:18" s="38" customFormat="1" ht="18.600000000000001" thickBot="1" x14ac:dyDescent="0.4">
      <c r="A12" s="35" t="s">
        <v>4</v>
      </c>
      <c r="B12" s="36">
        <v>450</v>
      </c>
      <c r="C12" s="47">
        <v>0.26455026999999998</v>
      </c>
      <c r="D12" s="73">
        <v>0</v>
      </c>
      <c r="E12" s="71">
        <f>SUM(C12*D12)</f>
        <v>0</v>
      </c>
      <c r="G12" s="39">
        <v>0</v>
      </c>
      <c r="H12" s="35" t="s">
        <v>8</v>
      </c>
      <c r="I12" s="42"/>
      <c r="J12" s="76">
        <v>0</v>
      </c>
      <c r="K12" s="39">
        <f>SUM(D12)*J12</f>
        <v>0</v>
      </c>
      <c r="L12" s="42"/>
      <c r="M12" s="39">
        <v>10608</v>
      </c>
      <c r="N12" s="39">
        <f>SUM(D12)*10608</f>
        <v>0</v>
      </c>
      <c r="O12" s="41"/>
    </row>
    <row r="13" spans="1:18" ht="15" thickBot="1" x14ac:dyDescent="0.35">
      <c r="A13" s="3"/>
      <c r="B13" s="4"/>
      <c r="C13" s="5"/>
      <c r="D13" s="6"/>
      <c r="E13" s="7"/>
      <c r="G13" s="16"/>
      <c r="H13" s="16"/>
      <c r="J13" s="16"/>
      <c r="K13" s="16"/>
      <c r="M13" s="16"/>
      <c r="N13" s="16"/>
    </row>
    <row r="14" spans="1:18" s="38" customFormat="1" ht="54.6" thickBot="1" x14ac:dyDescent="0.4">
      <c r="A14" s="48" t="s">
        <v>5</v>
      </c>
      <c r="B14" s="36">
        <v>300</v>
      </c>
      <c r="C14" s="47">
        <v>0.21164021999999999</v>
      </c>
      <c r="D14" s="73">
        <v>0</v>
      </c>
      <c r="E14" s="71">
        <f>SUM(C14*D14)</f>
        <v>0</v>
      </c>
      <c r="G14" s="39">
        <v>0</v>
      </c>
      <c r="H14" s="35" t="s">
        <v>8</v>
      </c>
      <c r="I14" s="42"/>
      <c r="J14" s="76">
        <v>0</v>
      </c>
      <c r="K14" s="39">
        <f>SUM(D14)*J14</f>
        <v>0</v>
      </c>
      <c r="L14" s="42"/>
      <c r="M14" s="39">
        <v>8568</v>
      </c>
      <c r="N14" s="39">
        <f>SUM(D14)*8568</f>
        <v>0</v>
      </c>
      <c r="O14" s="41"/>
    </row>
    <row r="15" spans="1:18" ht="15" thickBot="1" x14ac:dyDescent="0.35">
      <c r="A15" s="3"/>
      <c r="B15" s="4"/>
      <c r="C15" s="5"/>
      <c r="D15" s="6"/>
      <c r="E15" s="7"/>
      <c r="G15" s="16"/>
      <c r="H15" s="16"/>
      <c r="J15" s="16"/>
      <c r="K15" s="16"/>
      <c r="M15" s="16"/>
      <c r="N15" s="16"/>
    </row>
    <row r="16" spans="1:18" s="38" customFormat="1" ht="18.600000000000001" thickBot="1" x14ac:dyDescent="0.4">
      <c r="A16" s="43" t="s">
        <v>6</v>
      </c>
      <c r="B16" s="44">
        <v>100</v>
      </c>
      <c r="C16" s="45">
        <v>5.6277050000000002E-2</v>
      </c>
      <c r="D16" s="73">
        <v>0</v>
      </c>
      <c r="E16" s="72">
        <f>SUM(C16*D16)</f>
        <v>0</v>
      </c>
      <c r="G16" s="46">
        <v>0</v>
      </c>
      <c r="H16" s="43" t="s">
        <v>8</v>
      </c>
      <c r="I16" s="42"/>
      <c r="J16" s="76">
        <v>0</v>
      </c>
      <c r="K16" s="39">
        <f>SUM(D16)*J16</f>
        <v>0</v>
      </c>
      <c r="L16" s="42"/>
      <c r="M16" s="46">
        <v>2448</v>
      </c>
      <c r="N16" s="46">
        <f>SUM(D16)*2448</f>
        <v>0</v>
      </c>
      <c r="O16" s="49"/>
      <c r="P16" s="49"/>
      <c r="Q16" s="49"/>
      <c r="R16" s="49"/>
    </row>
    <row r="17" spans="1:15" ht="15" thickBot="1" x14ac:dyDescent="0.35">
      <c r="A17" s="8"/>
      <c r="B17" s="9"/>
      <c r="C17" s="10"/>
      <c r="D17" s="11"/>
      <c r="E17" s="12"/>
      <c r="G17" s="16"/>
      <c r="H17" s="16"/>
      <c r="J17" s="16"/>
      <c r="K17" s="16"/>
      <c r="M17" s="16"/>
      <c r="N17" s="16"/>
    </row>
    <row r="18" spans="1:15" ht="15" thickBot="1" x14ac:dyDescent="0.35">
      <c r="O18" s="14"/>
    </row>
    <row r="19" spans="1:15" s="38" customFormat="1" ht="31.8" thickBot="1" x14ac:dyDescent="0.65">
      <c r="B19" s="50" t="s">
        <v>29</v>
      </c>
      <c r="C19" s="51"/>
      <c r="D19" s="51"/>
      <c r="E19" s="81">
        <f>SUM(E4,E6,E8,E10,E12,E14,E16)</f>
        <v>0</v>
      </c>
      <c r="H19" s="52" t="s">
        <v>9</v>
      </c>
      <c r="I19" s="42"/>
      <c r="J19" s="42"/>
      <c r="K19" s="53" t="s">
        <v>12</v>
      </c>
      <c r="L19" s="42"/>
      <c r="M19" s="42"/>
      <c r="N19" s="54" t="s">
        <v>10</v>
      </c>
    </row>
    <row r="20" spans="1:15" s="38" customFormat="1" ht="18.600000000000001" thickBot="1" x14ac:dyDescent="0.4">
      <c r="B20" s="55"/>
      <c r="C20" s="56"/>
      <c r="E20" s="57"/>
      <c r="H20" s="39">
        <f>SUM(H4)</f>
        <v>0</v>
      </c>
      <c r="I20" s="40"/>
      <c r="J20" s="40"/>
      <c r="K20" s="39">
        <f>SUM(K4,K6,K8,K10,K12,K14,K16)</f>
        <v>0</v>
      </c>
      <c r="L20" s="40"/>
      <c r="M20" s="40"/>
      <c r="N20" s="39">
        <f>SUM(N4,N6,N8,N10,N12,N14,N16)</f>
        <v>0</v>
      </c>
    </row>
    <row r="21" spans="1:15" s="38" customFormat="1" ht="86.4" customHeight="1" thickBot="1" x14ac:dyDescent="0.65">
      <c r="A21" s="77" t="s">
        <v>31</v>
      </c>
      <c r="B21" s="78"/>
      <c r="C21" s="78"/>
      <c r="D21" s="80">
        <f>SUM(D4,D6,D8,D10,D12,D14,D16)</f>
        <v>0</v>
      </c>
      <c r="E21" s="82" t="s">
        <v>39</v>
      </c>
    </row>
    <row r="22" spans="1:15" x14ac:dyDescent="0.3">
      <c r="D22" s="26"/>
      <c r="O22" s="1"/>
    </row>
    <row r="23" spans="1:15" s="38" customFormat="1" ht="14.55" customHeight="1" x14ac:dyDescent="0.35">
      <c r="A23" s="58" t="s">
        <v>18</v>
      </c>
      <c r="B23" s="59"/>
      <c r="C23" s="60"/>
      <c r="D23" s="61"/>
      <c r="E23" s="57"/>
    </row>
    <row r="25" spans="1:15" s="38" customFormat="1" ht="18" x14ac:dyDescent="0.35">
      <c r="A25" s="62" t="s">
        <v>27</v>
      </c>
      <c r="B25" s="63"/>
      <c r="C25" s="64"/>
      <c r="D25" s="65">
        <v>0</v>
      </c>
      <c r="E25" s="57"/>
      <c r="G25" s="49"/>
      <c r="O25" s="41"/>
    </row>
    <row r="26" spans="1:15" s="38" customFormat="1" ht="18" x14ac:dyDescent="0.35">
      <c r="B26" s="55"/>
      <c r="C26" s="62" t="s">
        <v>20</v>
      </c>
      <c r="D26" s="66">
        <f>SUM(E19)</f>
        <v>0</v>
      </c>
      <c r="E26" s="57"/>
      <c r="O26" s="41"/>
    </row>
    <row r="28" spans="1:15" s="38" customFormat="1" ht="18" x14ac:dyDescent="0.35">
      <c r="B28" s="55"/>
      <c r="C28" s="67" t="s">
        <v>19</v>
      </c>
      <c r="D28" s="68" t="e">
        <f>SUM(D25)/D26</f>
        <v>#DIV/0!</v>
      </c>
      <c r="E28" s="57"/>
      <c r="O28" s="41"/>
    </row>
    <row r="29" spans="1:15" s="38" customFormat="1" ht="18" x14ac:dyDescent="0.35">
      <c r="B29" s="55"/>
      <c r="C29" s="69" t="s">
        <v>40</v>
      </c>
      <c r="E29" s="70" t="s">
        <v>28</v>
      </c>
      <c r="O29" s="41"/>
    </row>
  </sheetData>
  <mergeCells count="10">
    <mergeCell ref="J1:K1"/>
    <mergeCell ref="M1:N1"/>
    <mergeCell ref="B19:D19"/>
    <mergeCell ref="A21:C21"/>
    <mergeCell ref="A1:A2"/>
    <mergeCell ref="B1:B2"/>
    <mergeCell ref="C1:C2"/>
    <mergeCell ref="D1:D2"/>
    <mergeCell ref="E1:E2"/>
    <mergeCell ref="G1:H1"/>
  </mergeCells>
  <pageMargins left="0.7" right="0.7" top="0.75" bottom="0.75" header="0.3" footer="0.3"/>
  <pageSetup scale="62"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A818F-54A1-4312-BC2E-9FACFEA39D7B}">
  <sheetPr>
    <pageSetUpPr fitToPage="1"/>
  </sheetPr>
  <dimension ref="A1:R29"/>
  <sheetViews>
    <sheetView zoomScale="80" zoomScaleNormal="80" workbookViewId="0">
      <selection activeCell="D1" sqref="D1:D2"/>
    </sheetView>
  </sheetViews>
  <sheetFormatPr defaultColWidth="9.21875" defaultRowHeight="14.4" x14ac:dyDescent="0.3"/>
  <cols>
    <col min="1" max="1" width="26.77734375" style="1" customWidth="1"/>
    <col min="2" max="2" width="16.21875" style="15" customWidth="1"/>
    <col min="3" max="3" width="29" style="13" customWidth="1"/>
    <col min="4" max="4" width="29" style="1" customWidth="1"/>
    <col min="5" max="5" width="29" style="14" customWidth="1"/>
    <col min="6" max="6" width="6" style="1" customWidth="1"/>
    <col min="7" max="8" width="19.6640625" style="1" customWidth="1"/>
    <col min="9" max="9" width="6" style="1" customWidth="1"/>
    <col min="10" max="11" width="19.6640625" style="1" customWidth="1"/>
    <col min="12" max="12" width="6" style="1" customWidth="1"/>
    <col min="13" max="14" width="19.6640625" style="1" customWidth="1"/>
    <col min="15" max="15" width="9.21875" style="2"/>
    <col min="16" max="16384" width="9.21875" style="1"/>
  </cols>
  <sheetData>
    <row r="1" spans="1:18" s="24" customFormat="1" ht="40.5" customHeight="1" thickBot="1" x14ac:dyDescent="0.35">
      <c r="A1" s="74" t="s">
        <v>30</v>
      </c>
      <c r="B1" s="32" t="s">
        <v>7</v>
      </c>
      <c r="C1" s="33" t="s">
        <v>21</v>
      </c>
      <c r="D1" s="34" t="s">
        <v>42</v>
      </c>
      <c r="E1" s="31" t="s">
        <v>26</v>
      </c>
      <c r="G1" s="29" t="s">
        <v>15</v>
      </c>
      <c r="H1" s="29"/>
      <c r="J1" s="27" t="s">
        <v>16</v>
      </c>
      <c r="K1" s="28"/>
      <c r="M1" s="30" t="s">
        <v>17</v>
      </c>
      <c r="N1" s="30"/>
      <c r="O1" s="25"/>
    </row>
    <row r="2" spans="1:18" ht="187.8" customHeight="1" thickBot="1" x14ac:dyDescent="0.35">
      <c r="A2" s="74"/>
      <c r="B2" s="32"/>
      <c r="C2" s="33"/>
      <c r="D2" s="34"/>
      <c r="E2" s="31"/>
      <c r="G2" s="23" t="s">
        <v>13</v>
      </c>
      <c r="H2" s="18" t="s">
        <v>23</v>
      </c>
      <c r="I2" s="19"/>
      <c r="J2" s="75" t="s">
        <v>25</v>
      </c>
      <c r="K2" s="20" t="s">
        <v>11</v>
      </c>
      <c r="L2" s="19"/>
      <c r="M2" s="22" t="s">
        <v>14</v>
      </c>
      <c r="N2" s="17" t="s">
        <v>24</v>
      </c>
    </row>
    <row r="3" spans="1:18" ht="15" thickBot="1" x14ac:dyDescent="0.35">
      <c r="A3" s="3"/>
      <c r="B3" s="4"/>
      <c r="C3" s="5"/>
      <c r="D3" s="6"/>
      <c r="E3" s="7"/>
      <c r="G3" s="21"/>
      <c r="H3" s="21"/>
      <c r="J3" s="21"/>
      <c r="K3" s="21"/>
      <c r="M3" s="21"/>
      <c r="N3" s="21"/>
    </row>
    <row r="4" spans="1:18" s="38" customFormat="1" ht="18.600000000000001" thickBot="1" x14ac:dyDescent="0.4">
      <c r="A4" s="35" t="s">
        <v>0</v>
      </c>
      <c r="B4" s="36">
        <v>1700</v>
      </c>
      <c r="C4" s="37">
        <v>1</v>
      </c>
      <c r="D4" s="73">
        <v>0</v>
      </c>
      <c r="E4" s="71">
        <f>SUM(C4*D4)</f>
        <v>0</v>
      </c>
      <c r="G4" s="39">
        <v>20400</v>
      </c>
      <c r="H4" s="39">
        <f>SUM(D4)*(G4)</f>
        <v>0</v>
      </c>
      <c r="I4" s="40"/>
      <c r="J4" s="76">
        <v>0</v>
      </c>
      <c r="K4" s="39">
        <f>SUM(D4)*J4</f>
        <v>0</v>
      </c>
      <c r="L4" s="40"/>
      <c r="M4" s="39">
        <v>40800</v>
      </c>
      <c r="N4" s="39">
        <f>SUM(D4)*40800</f>
        <v>0</v>
      </c>
      <c r="O4" s="41"/>
    </row>
    <row r="5" spans="1:18" ht="15" thickBot="1" x14ac:dyDescent="0.35">
      <c r="A5" s="3"/>
      <c r="B5" s="4"/>
      <c r="C5" s="5"/>
      <c r="D5" s="6"/>
      <c r="E5" s="7"/>
      <c r="G5" s="16"/>
      <c r="H5" s="16"/>
      <c r="J5" s="16"/>
      <c r="K5" s="16"/>
      <c r="M5" s="16"/>
      <c r="N5" s="16"/>
    </row>
    <row r="6" spans="1:18" s="38" customFormat="1" ht="18.600000000000001" thickBot="1" x14ac:dyDescent="0.4">
      <c r="A6" s="35" t="s">
        <v>1</v>
      </c>
      <c r="B6" s="36">
        <v>1200</v>
      </c>
      <c r="C6" s="37">
        <v>0.7</v>
      </c>
      <c r="D6" s="73">
        <v>0</v>
      </c>
      <c r="E6" s="71">
        <f>SUM(C6*D6)</f>
        <v>0</v>
      </c>
      <c r="G6" s="39">
        <v>0</v>
      </c>
      <c r="H6" s="35" t="s">
        <v>8</v>
      </c>
      <c r="I6" s="42"/>
      <c r="J6" s="76">
        <v>0</v>
      </c>
      <c r="K6" s="39">
        <f>SUM(D6)*J6</f>
        <v>0</v>
      </c>
      <c r="L6" s="42"/>
      <c r="M6" s="39">
        <v>28560</v>
      </c>
      <c r="N6" s="39">
        <f>SUM(D6)*28560</f>
        <v>0</v>
      </c>
      <c r="O6" s="41"/>
    </row>
    <row r="7" spans="1:18" ht="15" thickBot="1" x14ac:dyDescent="0.35">
      <c r="A7" s="3"/>
      <c r="B7" s="4"/>
      <c r="C7" s="5"/>
      <c r="D7" s="6"/>
      <c r="E7" s="7"/>
      <c r="G7" s="16"/>
      <c r="H7" s="16"/>
      <c r="J7" s="16"/>
      <c r="K7" s="16"/>
      <c r="M7" s="16"/>
      <c r="N7" s="16"/>
    </row>
    <row r="8" spans="1:18" s="38" customFormat="1" ht="18.600000000000001" thickBot="1" x14ac:dyDescent="0.4">
      <c r="A8" s="35" t="s">
        <v>2</v>
      </c>
      <c r="B8" s="36">
        <v>900</v>
      </c>
      <c r="C8" s="37">
        <v>0.5</v>
      </c>
      <c r="D8" s="73">
        <v>0</v>
      </c>
      <c r="E8" s="71">
        <f>SUM(C8*D8)</f>
        <v>0</v>
      </c>
      <c r="G8" s="39">
        <v>0</v>
      </c>
      <c r="H8" s="35" t="s">
        <v>8</v>
      </c>
      <c r="I8" s="42"/>
      <c r="J8" s="76">
        <v>0</v>
      </c>
      <c r="K8" s="39">
        <f>SUM(D8)*J8</f>
        <v>0</v>
      </c>
      <c r="L8" s="42"/>
      <c r="M8" s="39">
        <v>20400</v>
      </c>
      <c r="N8" s="39">
        <f>SUM(D8)*20400</f>
        <v>0</v>
      </c>
      <c r="O8" s="41"/>
    </row>
    <row r="9" spans="1:18" ht="15" thickBot="1" x14ac:dyDescent="0.35">
      <c r="A9" s="3"/>
      <c r="B9" s="4"/>
      <c r="C9" s="5"/>
      <c r="D9" s="6"/>
      <c r="E9" s="7"/>
      <c r="G9" s="16"/>
      <c r="H9" s="16"/>
      <c r="J9" s="16"/>
      <c r="K9" s="16"/>
      <c r="M9" s="16"/>
      <c r="N9" s="16"/>
    </row>
    <row r="10" spans="1:18" s="38" customFormat="1" ht="18.600000000000001" thickBot="1" x14ac:dyDescent="0.4">
      <c r="A10" s="43" t="s">
        <v>3</v>
      </c>
      <c r="B10" s="44">
        <v>675</v>
      </c>
      <c r="C10" s="45">
        <v>0.38095240000000002</v>
      </c>
      <c r="D10" s="73">
        <v>0</v>
      </c>
      <c r="E10" s="72">
        <f>SUM(C10*D10)</f>
        <v>0</v>
      </c>
      <c r="G10" s="46">
        <v>0</v>
      </c>
      <c r="H10" s="43" t="s">
        <v>8</v>
      </c>
      <c r="I10" s="42"/>
      <c r="J10" s="76">
        <v>0</v>
      </c>
      <c r="K10" s="39">
        <f>SUM(D10)*J10</f>
        <v>0</v>
      </c>
      <c r="L10" s="42"/>
      <c r="M10" s="46">
        <v>15504</v>
      </c>
      <c r="N10" s="46">
        <f>SUM(D10)*15504</f>
        <v>0</v>
      </c>
      <c r="O10" s="41"/>
    </row>
    <row r="11" spans="1:18" ht="15" thickBot="1" x14ac:dyDescent="0.35">
      <c r="A11" s="3"/>
      <c r="B11" s="4"/>
      <c r="C11" s="5"/>
      <c r="D11" s="6"/>
      <c r="E11" s="7"/>
      <c r="G11" s="16"/>
      <c r="H11" s="16"/>
      <c r="J11" s="16"/>
      <c r="K11" s="16"/>
      <c r="M11" s="16"/>
      <c r="N11" s="16"/>
    </row>
    <row r="12" spans="1:18" s="38" customFormat="1" ht="18.600000000000001" thickBot="1" x14ac:dyDescent="0.4">
      <c r="A12" s="35" t="s">
        <v>4</v>
      </c>
      <c r="B12" s="36">
        <v>450</v>
      </c>
      <c r="C12" s="47">
        <v>0.26455026999999998</v>
      </c>
      <c r="D12" s="73">
        <v>0</v>
      </c>
      <c r="E12" s="71">
        <f>SUM(C12*D12)</f>
        <v>0</v>
      </c>
      <c r="G12" s="39">
        <v>0</v>
      </c>
      <c r="H12" s="35" t="s">
        <v>8</v>
      </c>
      <c r="I12" s="42"/>
      <c r="J12" s="76">
        <v>0</v>
      </c>
      <c r="K12" s="39">
        <f>SUM(D12)*J12</f>
        <v>0</v>
      </c>
      <c r="L12" s="42"/>
      <c r="M12" s="39">
        <v>10608</v>
      </c>
      <c r="N12" s="39">
        <f>SUM(D12)*10608</f>
        <v>0</v>
      </c>
      <c r="O12" s="41"/>
    </row>
    <row r="13" spans="1:18" ht="15" thickBot="1" x14ac:dyDescent="0.35">
      <c r="A13" s="3"/>
      <c r="B13" s="4"/>
      <c r="C13" s="5"/>
      <c r="D13" s="6"/>
      <c r="E13" s="7"/>
      <c r="G13" s="16"/>
      <c r="H13" s="16"/>
      <c r="J13" s="16"/>
      <c r="K13" s="16"/>
      <c r="M13" s="16"/>
      <c r="N13" s="16"/>
    </row>
    <row r="14" spans="1:18" s="38" customFormat="1" ht="54.6" thickBot="1" x14ac:dyDescent="0.4">
      <c r="A14" s="48" t="s">
        <v>5</v>
      </c>
      <c r="B14" s="36">
        <v>300</v>
      </c>
      <c r="C14" s="47">
        <v>0.21164021999999999</v>
      </c>
      <c r="D14" s="73">
        <v>0</v>
      </c>
      <c r="E14" s="71">
        <f>SUM(C14*D14)</f>
        <v>0</v>
      </c>
      <c r="G14" s="39">
        <v>0</v>
      </c>
      <c r="H14" s="35" t="s">
        <v>8</v>
      </c>
      <c r="I14" s="42"/>
      <c r="J14" s="76">
        <v>0</v>
      </c>
      <c r="K14" s="39">
        <f>SUM(D14)*J14</f>
        <v>0</v>
      </c>
      <c r="L14" s="42"/>
      <c r="M14" s="39">
        <v>8568</v>
      </c>
      <c r="N14" s="39">
        <f>SUM(D14)*8568</f>
        <v>0</v>
      </c>
      <c r="O14" s="41"/>
    </row>
    <row r="15" spans="1:18" ht="15" thickBot="1" x14ac:dyDescent="0.35">
      <c r="A15" s="3"/>
      <c r="B15" s="4"/>
      <c r="C15" s="5"/>
      <c r="D15" s="6"/>
      <c r="E15" s="7"/>
      <c r="G15" s="16"/>
      <c r="H15" s="16"/>
      <c r="J15" s="16"/>
      <c r="K15" s="16"/>
      <c r="M15" s="16"/>
      <c r="N15" s="16"/>
    </row>
    <row r="16" spans="1:18" s="38" customFormat="1" ht="18.600000000000001" thickBot="1" x14ac:dyDescent="0.4">
      <c r="A16" s="43" t="s">
        <v>6</v>
      </c>
      <c r="B16" s="44">
        <v>100</v>
      </c>
      <c r="C16" s="45">
        <v>5.6277050000000002E-2</v>
      </c>
      <c r="D16" s="73">
        <v>0</v>
      </c>
      <c r="E16" s="72">
        <f>SUM(C16*D16)</f>
        <v>0</v>
      </c>
      <c r="G16" s="46">
        <v>0</v>
      </c>
      <c r="H16" s="43" t="s">
        <v>8</v>
      </c>
      <c r="I16" s="42"/>
      <c r="J16" s="76">
        <v>0</v>
      </c>
      <c r="K16" s="39">
        <f>SUM(D16)*J16</f>
        <v>0</v>
      </c>
      <c r="L16" s="42"/>
      <c r="M16" s="46">
        <v>2448</v>
      </c>
      <c r="N16" s="46">
        <f>SUM(D16)*2448</f>
        <v>0</v>
      </c>
      <c r="O16" s="49"/>
      <c r="P16" s="49"/>
      <c r="Q16" s="49"/>
      <c r="R16" s="49"/>
    </row>
    <row r="17" spans="1:15" ht="15" thickBot="1" x14ac:dyDescent="0.35">
      <c r="A17" s="8"/>
      <c r="B17" s="9"/>
      <c r="C17" s="10"/>
      <c r="D17" s="11"/>
      <c r="E17" s="12"/>
      <c r="G17" s="16"/>
      <c r="H17" s="16"/>
      <c r="J17" s="16"/>
      <c r="K17" s="16"/>
      <c r="M17" s="16"/>
      <c r="N17" s="16"/>
    </row>
    <row r="18" spans="1:15" ht="15" thickBot="1" x14ac:dyDescent="0.35">
      <c r="O18" s="14"/>
    </row>
    <row r="19" spans="1:15" s="38" customFormat="1" ht="31.8" thickBot="1" x14ac:dyDescent="0.65">
      <c r="B19" s="50" t="s">
        <v>29</v>
      </c>
      <c r="C19" s="51"/>
      <c r="D19" s="51"/>
      <c r="E19" s="81">
        <f>SUM(E4,E6,E8,E10,E12,E14,E16)</f>
        <v>0</v>
      </c>
      <c r="H19" s="52" t="s">
        <v>9</v>
      </c>
      <c r="I19" s="42"/>
      <c r="J19" s="42"/>
      <c r="K19" s="53" t="s">
        <v>12</v>
      </c>
      <c r="L19" s="42"/>
      <c r="M19" s="42"/>
      <c r="N19" s="54" t="s">
        <v>10</v>
      </c>
    </row>
    <row r="20" spans="1:15" s="38" customFormat="1" ht="18.600000000000001" thickBot="1" x14ac:dyDescent="0.4">
      <c r="B20" s="55"/>
      <c r="C20" s="56"/>
      <c r="E20" s="57"/>
      <c r="H20" s="39">
        <f>SUM(H4)</f>
        <v>0</v>
      </c>
      <c r="I20" s="40"/>
      <c r="J20" s="40"/>
      <c r="K20" s="39">
        <f>SUM(K4,K6,K8,K10,K12,K14,K16)</f>
        <v>0</v>
      </c>
      <c r="L20" s="40"/>
      <c r="M20" s="40"/>
      <c r="N20" s="39">
        <f>SUM(N4,N6,N8,N10,N12,N14,N16)</f>
        <v>0</v>
      </c>
    </row>
    <row r="21" spans="1:15" s="38" customFormat="1" ht="86.4" customHeight="1" thickBot="1" x14ac:dyDescent="0.65">
      <c r="A21" s="77" t="s">
        <v>31</v>
      </c>
      <c r="B21" s="78"/>
      <c r="C21" s="78"/>
      <c r="D21" s="80">
        <f>SUM(D4,D6,D8,D10,D12,D14,D16)</f>
        <v>0</v>
      </c>
      <c r="E21" s="82" t="s">
        <v>39</v>
      </c>
    </row>
    <row r="22" spans="1:15" x14ac:dyDescent="0.3">
      <c r="D22" s="26"/>
      <c r="O22" s="1"/>
    </row>
    <row r="23" spans="1:15" s="38" customFormat="1" ht="14.55" customHeight="1" x14ac:dyDescent="0.35">
      <c r="A23" s="58" t="s">
        <v>18</v>
      </c>
      <c r="B23" s="59"/>
      <c r="C23" s="60"/>
      <c r="D23" s="61"/>
      <c r="E23" s="57"/>
    </row>
    <row r="25" spans="1:15" s="38" customFormat="1" ht="18" x14ac:dyDescent="0.35">
      <c r="A25" s="62" t="s">
        <v>27</v>
      </c>
      <c r="B25" s="63"/>
      <c r="C25" s="64"/>
      <c r="D25" s="65">
        <v>0</v>
      </c>
      <c r="E25" s="57"/>
      <c r="G25" s="49"/>
      <c r="O25" s="41"/>
    </row>
    <row r="26" spans="1:15" s="38" customFormat="1" ht="18" x14ac:dyDescent="0.35">
      <c r="B26" s="55"/>
      <c r="C26" s="62" t="s">
        <v>20</v>
      </c>
      <c r="D26" s="66">
        <f>SUM(E19)</f>
        <v>0</v>
      </c>
      <c r="E26" s="57"/>
      <c r="O26" s="41"/>
    </row>
    <row r="28" spans="1:15" s="38" customFormat="1" ht="18" x14ac:dyDescent="0.35">
      <c r="B28" s="55"/>
      <c r="C28" s="67" t="s">
        <v>19</v>
      </c>
      <c r="D28" s="68" t="e">
        <f>SUM(D25)/D26</f>
        <v>#DIV/0!</v>
      </c>
      <c r="E28" s="57"/>
      <c r="O28" s="41"/>
    </row>
    <row r="29" spans="1:15" s="38" customFormat="1" ht="18" x14ac:dyDescent="0.35">
      <c r="B29" s="55"/>
      <c r="C29" s="69" t="s">
        <v>40</v>
      </c>
      <c r="E29" s="70" t="s">
        <v>28</v>
      </c>
      <c r="O29" s="41"/>
    </row>
  </sheetData>
  <mergeCells count="10">
    <mergeCell ref="J1:K1"/>
    <mergeCell ref="M1:N1"/>
    <mergeCell ref="B19:D19"/>
    <mergeCell ref="A21:C21"/>
    <mergeCell ref="A1:A2"/>
    <mergeCell ref="B1:B2"/>
    <mergeCell ref="C1:C2"/>
    <mergeCell ref="D1:D2"/>
    <mergeCell ref="E1:E2"/>
    <mergeCell ref="G1:H1"/>
  </mergeCells>
  <pageMargins left="0.7" right="0.7" top="0.75" bottom="0.75" header="0.3" footer="0.3"/>
  <pageSetup scale="62"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6ACCD-EFA9-44C9-8075-3BC02F1B6C61}">
  <sheetPr>
    <pageSetUpPr fitToPage="1"/>
  </sheetPr>
  <dimension ref="A1:R29"/>
  <sheetViews>
    <sheetView zoomScale="80" zoomScaleNormal="80" workbookViewId="0">
      <selection activeCell="D1" sqref="D1:D2"/>
    </sheetView>
  </sheetViews>
  <sheetFormatPr defaultColWidth="9.21875" defaultRowHeight="14.4" x14ac:dyDescent="0.3"/>
  <cols>
    <col min="1" max="1" width="26.77734375" style="1" customWidth="1"/>
    <col min="2" max="2" width="16.21875" style="15" customWidth="1"/>
    <col min="3" max="3" width="29" style="13" customWidth="1"/>
    <col min="4" max="4" width="29" style="1" customWidth="1"/>
    <col min="5" max="5" width="29" style="14" customWidth="1"/>
    <col min="6" max="6" width="6" style="1" customWidth="1"/>
    <col min="7" max="8" width="19.6640625" style="1" customWidth="1"/>
    <col min="9" max="9" width="6" style="1" customWidth="1"/>
    <col min="10" max="11" width="19.6640625" style="1" customWidth="1"/>
    <col min="12" max="12" width="6" style="1" customWidth="1"/>
    <col min="13" max="14" width="19.6640625" style="1" customWidth="1"/>
    <col min="15" max="15" width="9.21875" style="2"/>
    <col min="16" max="16384" width="9.21875" style="1"/>
  </cols>
  <sheetData>
    <row r="1" spans="1:18" s="24" customFormat="1" ht="40.5" customHeight="1" thickBot="1" x14ac:dyDescent="0.35">
      <c r="A1" s="74" t="s">
        <v>30</v>
      </c>
      <c r="B1" s="32" t="s">
        <v>7</v>
      </c>
      <c r="C1" s="33" t="s">
        <v>21</v>
      </c>
      <c r="D1" s="34" t="s">
        <v>43</v>
      </c>
      <c r="E1" s="31" t="s">
        <v>26</v>
      </c>
      <c r="G1" s="29" t="s">
        <v>15</v>
      </c>
      <c r="H1" s="29"/>
      <c r="J1" s="27" t="s">
        <v>16</v>
      </c>
      <c r="K1" s="28"/>
      <c r="M1" s="30" t="s">
        <v>17</v>
      </c>
      <c r="N1" s="30"/>
      <c r="O1" s="25"/>
    </row>
    <row r="2" spans="1:18" ht="187.8" customHeight="1" thickBot="1" x14ac:dyDescent="0.35">
      <c r="A2" s="74"/>
      <c r="B2" s="32"/>
      <c r="C2" s="33"/>
      <c r="D2" s="34"/>
      <c r="E2" s="31"/>
      <c r="G2" s="23" t="s">
        <v>13</v>
      </c>
      <c r="H2" s="18" t="s">
        <v>23</v>
      </c>
      <c r="I2" s="19"/>
      <c r="J2" s="75" t="s">
        <v>25</v>
      </c>
      <c r="K2" s="20" t="s">
        <v>11</v>
      </c>
      <c r="L2" s="19"/>
      <c r="M2" s="22" t="s">
        <v>14</v>
      </c>
      <c r="N2" s="17" t="s">
        <v>24</v>
      </c>
    </row>
    <row r="3" spans="1:18" ht="15" thickBot="1" x14ac:dyDescent="0.35">
      <c r="A3" s="3"/>
      <c r="B3" s="4"/>
      <c r="C3" s="5"/>
      <c r="D3" s="6"/>
      <c r="E3" s="7"/>
      <c r="G3" s="21"/>
      <c r="H3" s="21"/>
      <c r="J3" s="21"/>
      <c r="K3" s="21"/>
      <c r="M3" s="21"/>
      <c r="N3" s="21"/>
    </row>
    <row r="4" spans="1:18" s="38" customFormat="1" ht="18.600000000000001" thickBot="1" x14ac:dyDescent="0.4">
      <c r="A4" s="35" t="s">
        <v>0</v>
      </c>
      <c r="B4" s="36">
        <v>1700</v>
      </c>
      <c r="C4" s="37">
        <v>1</v>
      </c>
      <c r="D4" s="73">
        <v>0</v>
      </c>
      <c r="E4" s="71">
        <f>SUM(C4*D4)</f>
        <v>0</v>
      </c>
      <c r="G4" s="39">
        <v>20400</v>
      </c>
      <c r="H4" s="39">
        <f>SUM(D4)*(G4)</f>
        <v>0</v>
      </c>
      <c r="I4" s="40"/>
      <c r="J4" s="76">
        <v>0</v>
      </c>
      <c r="K4" s="39">
        <f>SUM(D4)*J4</f>
        <v>0</v>
      </c>
      <c r="L4" s="40"/>
      <c r="M4" s="39">
        <v>40800</v>
      </c>
      <c r="N4" s="39">
        <f>SUM(D4)*40800</f>
        <v>0</v>
      </c>
      <c r="O4" s="41"/>
    </row>
    <row r="5" spans="1:18" ht="15" thickBot="1" x14ac:dyDescent="0.35">
      <c r="A5" s="3"/>
      <c r="B5" s="4"/>
      <c r="C5" s="5"/>
      <c r="D5" s="6"/>
      <c r="E5" s="7"/>
      <c r="G5" s="16"/>
      <c r="H5" s="16"/>
      <c r="J5" s="16"/>
      <c r="K5" s="16"/>
      <c r="M5" s="16"/>
      <c r="N5" s="16"/>
    </row>
    <row r="6" spans="1:18" s="38" customFormat="1" ht="18.600000000000001" thickBot="1" x14ac:dyDescent="0.4">
      <c r="A6" s="35" t="s">
        <v>1</v>
      </c>
      <c r="B6" s="36">
        <v>1200</v>
      </c>
      <c r="C6" s="37">
        <v>0.7</v>
      </c>
      <c r="D6" s="73">
        <v>0</v>
      </c>
      <c r="E6" s="71">
        <f>SUM(C6*D6)</f>
        <v>0</v>
      </c>
      <c r="G6" s="39">
        <v>0</v>
      </c>
      <c r="H6" s="35" t="s">
        <v>8</v>
      </c>
      <c r="I6" s="42"/>
      <c r="J6" s="76">
        <v>0</v>
      </c>
      <c r="K6" s="39">
        <f>SUM(D6)*J6</f>
        <v>0</v>
      </c>
      <c r="L6" s="42"/>
      <c r="M6" s="39">
        <v>28560</v>
      </c>
      <c r="N6" s="39">
        <f>SUM(D6)*28560</f>
        <v>0</v>
      </c>
      <c r="O6" s="41"/>
    </row>
    <row r="7" spans="1:18" ht="15" thickBot="1" x14ac:dyDescent="0.35">
      <c r="A7" s="3"/>
      <c r="B7" s="4"/>
      <c r="C7" s="5"/>
      <c r="D7" s="6"/>
      <c r="E7" s="7"/>
      <c r="G7" s="16"/>
      <c r="H7" s="16"/>
      <c r="J7" s="16"/>
      <c r="K7" s="16"/>
      <c r="M7" s="16"/>
      <c r="N7" s="16"/>
    </row>
    <row r="8" spans="1:18" s="38" customFormat="1" ht="18.600000000000001" thickBot="1" x14ac:dyDescent="0.4">
      <c r="A8" s="35" t="s">
        <v>2</v>
      </c>
      <c r="B8" s="36">
        <v>900</v>
      </c>
      <c r="C8" s="37">
        <v>0.5</v>
      </c>
      <c r="D8" s="73">
        <v>0</v>
      </c>
      <c r="E8" s="71">
        <f>SUM(C8*D8)</f>
        <v>0</v>
      </c>
      <c r="G8" s="39">
        <v>0</v>
      </c>
      <c r="H8" s="35" t="s">
        <v>8</v>
      </c>
      <c r="I8" s="42"/>
      <c r="J8" s="76">
        <v>0</v>
      </c>
      <c r="K8" s="39">
        <f>SUM(D8)*J8</f>
        <v>0</v>
      </c>
      <c r="L8" s="42"/>
      <c r="M8" s="39">
        <v>20400</v>
      </c>
      <c r="N8" s="39">
        <f>SUM(D8)*20400</f>
        <v>0</v>
      </c>
      <c r="O8" s="41"/>
    </row>
    <row r="9" spans="1:18" ht="15" thickBot="1" x14ac:dyDescent="0.35">
      <c r="A9" s="3"/>
      <c r="B9" s="4"/>
      <c r="C9" s="5"/>
      <c r="D9" s="6"/>
      <c r="E9" s="7"/>
      <c r="G9" s="16"/>
      <c r="H9" s="16"/>
      <c r="J9" s="16"/>
      <c r="K9" s="16"/>
      <c r="M9" s="16"/>
      <c r="N9" s="16"/>
    </row>
    <row r="10" spans="1:18" s="38" customFormat="1" ht="18.600000000000001" thickBot="1" x14ac:dyDescent="0.4">
      <c r="A10" s="43" t="s">
        <v>3</v>
      </c>
      <c r="B10" s="44">
        <v>675</v>
      </c>
      <c r="C10" s="45">
        <v>0.38095240000000002</v>
      </c>
      <c r="D10" s="73">
        <v>0</v>
      </c>
      <c r="E10" s="72">
        <f>SUM(C10*D10)</f>
        <v>0</v>
      </c>
      <c r="G10" s="46">
        <v>0</v>
      </c>
      <c r="H10" s="43" t="s">
        <v>8</v>
      </c>
      <c r="I10" s="42"/>
      <c r="J10" s="76">
        <v>0</v>
      </c>
      <c r="K10" s="39">
        <f>SUM(D10)*J10</f>
        <v>0</v>
      </c>
      <c r="L10" s="42"/>
      <c r="M10" s="46">
        <v>15504</v>
      </c>
      <c r="N10" s="46">
        <f>SUM(D10)*15504</f>
        <v>0</v>
      </c>
      <c r="O10" s="41"/>
    </row>
    <row r="11" spans="1:18" ht="15" thickBot="1" x14ac:dyDescent="0.35">
      <c r="A11" s="3"/>
      <c r="B11" s="4"/>
      <c r="C11" s="5"/>
      <c r="D11" s="6"/>
      <c r="E11" s="7"/>
      <c r="G11" s="16"/>
      <c r="H11" s="16"/>
      <c r="J11" s="16"/>
      <c r="K11" s="16"/>
      <c r="M11" s="16"/>
      <c r="N11" s="16"/>
    </row>
    <row r="12" spans="1:18" s="38" customFormat="1" ht="18.600000000000001" thickBot="1" x14ac:dyDescent="0.4">
      <c r="A12" s="35" t="s">
        <v>4</v>
      </c>
      <c r="B12" s="36">
        <v>450</v>
      </c>
      <c r="C12" s="47">
        <v>0.26455026999999998</v>
      </c>
      <c r="D12" s="73">
        <v>0</v>
      </c>
      <c r="E12" s="71">
        <f>SUM(C12*D12)</f>
        <v>0</v>
      </c>
      <c r="G12" s="39">
        <v>0</v>
      </c>
      <c r="H12" s="35" t="s">
        <v>8</v>
      </c>
      <c r="I12" s="42"/>
      <c r="J12" s="76">
        <v>0</v>
      </c>
      <c r="K12" s="39">
        <f>SUM(D12)*J12</f>
        <v>0</v>
      </c>
      <c r="L12" s="42"/>
      <c r="M12" s="39">
        <v>10608</v>
      </c>
      <c r="N12" s="39">
        <f>SUM(D12)*10608</f>
        <v>0</v>
      </c>
      <c r="O12" s="41"/>
    </row>
    <row r="13" spans="1:18" ht="15" thickBot="1" x14ac:dyDescent="0.35">
      <c r="A13" s="3"/>
      <c r="B13" s="4"/>
      <c r="C13" s="5"/>
      <c r="D13" s="6"/>
      <c r="E13" s="7"/>
      <c r="G13" s="16"/>
      <c r="H13" s="16"/>
      <c r="J13" s="16"/>
      <c r="K13" s="16"/>
      <c r="M13" s="16"/>
      <c r="N13" s="16"/>
    </row>
    <row r="14" spans="1:18" s="38" customFormat="1" ht="54.6" thickBot="1" x14ac:dyDescent="0.4">
      <c r="A14" s="48" t="s">
        <v>5</v>
      </c>
      <c r="B14" s="36">
        <v>300</v>
      </c>
      <c r="C14" s="47">
        <v>0.21164021999999999</v>
      </c>
      <c r="D14" s="73">
        <v>0</v>
      </c>
      <c r="E14" s="71">
        <f>SUM(C14*D14)</f>
        <v>0</v>
      </c>
      <c r="G14" s="39">
        <v>0</v>
      </c>
      <c r="H14" s="35" t="s">
        <v>8</v>
      </c>
      <c r="I14" s="42"/>
      <c r="J14" s="76">
        <v>0</v>
      </c>
      <c r="K14" s="39">
        <f>SUM(D14)*J14</f>
        <v>0</v>
      </c>
      <c r="L14" s="42"/>
      <c r="M14" s="39">
        <v>8568</v>
      </c>
      <c r="N14" s="39">
        <f>SUM(D14)*8568</f>
        <v>0</v>
      </c>
      <c r="O14" s="41"/>
    </row>
    <row r="15" spans="1:18" ht="15" thickBot="1" x14ac:dyDescent="0.35">
      <c r="A15" s="3"/>
      <c r="B15" s="4"/>
      <c r="C15" s="5"/>
      <c r="D15" s="6"/>
      <c r="E15" s="7"/>
      <c r="G15" s="16"/>
      <c r="H15" s="16"/>
      <c r="J15" s="16"/>
      <c r="K15" s="16"/>
      <c r="M15" s="16"/>
      <c r="N15" s="16"/>
    </row>
    <row r="16" spans="1:18" s="38" customFormat="1" ht="18.600000000000001" thickBot="1" x14ac:dyDescent="0.4">
      <c r="A16" s="43" t="s">
        <v>6</v>
      </c>
      <c r="B16" s="44">
        <v>100</v>
      </c>
      <c r="C16" s="45">
        <v>5.6277050000000002E-2</v>
      </c>
      <c r="D16" s="73">
        <v>0</v>
      </c>
      <c r="E16" s="72">
        <f>SUM(C16*D16)</f>
        <v>0</v>
      </c>
      <c r="G16" s="46">
        <v>0</v>
      </c>
      <c r="H16" s="43" t="s">
        <v>8</v>
      </c>
      <c r="I16" s="42"/>
      <c r="J16" s="76">
        <v>0</v>
      </c>
      <c r="K16" s="39">
        <f>SUM(D16)*J16</f>
        <v>0</v>
      </c>
      <c r="L16" s="42"/>
      <c r="M16" s="46">
        <v>2448</v>
      </c>
      <c r="N16" s="46">
        <f>SUM(D16)*2448</f>
        <v>0</v>
      </c>
      <c r="O16" s="49"/>
      <c r="P16" s="49"/>
      <c r="Q16" s="49"/>
      <c r="R16" s="49"/>
    </row>
    <row r="17" spans="1:15" ht="15" thickBot="1" x14ac:dyDescent="0.35">
      <c r="A17" s="8"/>
      <c r="B17" s="9"/>
      <c r="C17" s="10"/>
      <c r="D17" s="11"/>
      <c r="E17" s="12"/>
      <c r="G17" s="16"/>
      <c r="H17" s="16"/>
      <c r="J17" s="16"/>
      <c r="K17" s="16"/>
      <c r="M17" s="16"/>
      <c r="N17" s="16"/>
    </row>
    <row r="18" spans="1:15" ht="15" thickBot="1" x14ac:dyDescent="0.35">
      <c r="O18" s="14"/>
    </row>
    <row r="19" spans="1:15" s="38" customFormat="1" ht="31.8" thickBot="1" x14ac:dyDescent="0.65">
      <c r="B19" s="50" t="s">
        <v>29</v>
      </c>
      <c r="C19" s="51"/>
      <c r="D19" s="51"/>
      <c r="E19" s="81">
        <f>SUM(E4,E6,E8,E10,E12,E14,E16)</f>
        <v>0</v>
      </c>
      <c r="H19" s="52" t="s">
        <v>9</v>
      </c>
      <c r="I19" s="42"/>
      <c r="J19" s="42"/>
      <c r="K19" s="53" t="s">
        <v>12</v>
      </c>
      <c r="L19" s="42"/>
      <c r="M19" s="42"/>
      <c r="N19" s="54" t="s">
        <v>10</v>
      </c>
    </row>
    <row r="20" spans="1:15" s="38" customFormat="1" ht="18.600000000000001" thickBot="1" x14ac:dyDescent="0.4">
      <c r="B20" s="55"/>
      <c r="C20" s="56"/>
      <c r="E20" s="57"/>
      <c r="H20" s="39">
        <f>SUM(H4)</f>
        <v>0</v>
      </c>
      <c r="I20" s="40"/>
      <c r="J20" s="40"/>
      <c r="K20" s="39">
        <f>SUM(K4,K6,K8,K10,K12,K14,K16)</f>
        <v>0</v>
      </c>
      <c r="L20" s="40"/>
      <c r="M20" s="40"/>
      <c r="N20" s="39">
        <f>SUM(N4,N6,N8,N10,N12,N14,N16)</f>
        <v>0</v>
      </c>
    </row>
    <row r="21" spans="1:15" s="38" customFormat="1" ht="86.4" customHeight="1" thickBot="1" x14ac:dyDescent="0.65">
      <c r="A21" s="77" t="s">
        <v>31</v>
      </c>
      <c r="B21" s="78"/>
      <c r="C21" s="78"/>
      <c r="D21" s="80">
        <f>SUM(D4,D6,D8,D10,D12,D14,D16)</f>
        <v>0</v>
      </c>
      <c r="E21" s="82" t="s">
        <v>39</v>
      </c>
    </row>
    <row r="22" spans="1:15" x14ac:dyDescent="0.3">
      <c r="D22" s="26"/>
      <c r="O22" s="1"/>
    </row>
    <row r="23" spans="1:15" s="38" customFormat="1" ht="14.55" customHeight="1" x14ac:dyDescent="0.35">
      <c r="A23" s="58" t="s">
        <v>18</v>
      </c>
      <c r="B23" s="59"/>
      <c r="C23" s="60"/>
      <c r="D23" s="61"/>
      <c r="E23" s="57"/>
    </row>
    <row r="25" spans="1:15" s="38" customFormat="1" ht="18" x14ac:dyDescent="0.35">
      <c r="A25" s="62" t="s">
        <v>27</v>
      </c>
      <c r="B25" s="63"/>
      <c r="C25" s="64"/>
      <c r="D25" s="65">
        <v>0</v>
      </c>
      <c r="E25" s="57"/>
      <c r="G25" s="49"/>
      <c r="O25" s="41"/>
    </row>
    <row r="26" spans="1:15" s="38" customFormat="1" ht="18" x14ac:dyDescent="0.35">
      <c r="B26" s="55"/>
      <c r="C26" s="62" t="s">
        <v>20</v>
      </c>
      <c r="D26" s="66">
        <f>SUM(E19)</f>
        <v>0</v>
      </c>
      <c r="E26" s="57"/>
      <c r="O26" s="41"/>
    </row>
    <row r="28" spans="1:15" s="38" customFormat="1" ht="18" x14ac:dyDescent="0.35">
      <c r="B28" s="55"/>
      <c r="C28" s="67" t="s">
        <v>19</v>
      </c>
      <c r="D28" s="68" t="e">
        <f>SUM(D25)/D26</f>
        <v>#DIV/0!</v>
      </c>
      <c r="E28" s="57"/>
      <c r="O28" s="41"/>
    </row>
    <row r="29" spans="1:15" s="38" customFormat="1" ht="18" x14ac:dyDescent="0.35">
      <c r="B29" s="55"/>
      <c r="C29" s="69" t="s">
        <v>40</v>
      </c>
      <c r="E29" s="70" t="s">
        <v>28</v>
      </c>
      <c r="O29" s="41"/>
    </row>
  </sheetData>
  <mergeCells count="10">
    <mergeCell ref="J1:K1"/>
    <mergeCell ref="M1:N1"/>
    <mergeCell ref="B19:D19"/>
    <mergeCell ref="A21:C21"/>
    <mergeCell ref="A1:A2"/>
    <mergeCell ref="B1:B2"/>
    <mergeCell ref="C1:C2"/>
    <mergeCell ref="D1:D2"/>
    <mergeCell ref="E1:E2"/>
    <mergeCell ref="G1:H1"/>
  </mergeCells>
  <pageMargins left="0.7" right="0.7" top="0.75" bottom="0.75" header="0.3" footer="0.3"/>
  <pageSetup scale="62"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FY26 MSY &amp; Cost-per-MSY Calc's</vt:lpstr>
      <vt:lpstr>Example "A" to reach 5.0 MSYs</vt:lpstr>
      <vt:lpstr>Example "B" to reach 5.0 MSYs</vt:lpstr>
      <vt:lpstr>Example "C" to reach 5.0 MSYs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Brumfield</dc:creator>
  <cp:lastModifiedBy>Jacob Brumfield</cp:lastModifiedBy>
  <dcterms:created xsi:type="dcterms:W3CDTF">2024-02-22T17:03:08Z</dcterms:created>
  <dcterms:modified xsi:type="dcterms:W3CDTF">2026-02-10T17:46:12Z</dcterms:modified>
</cp:coreProperties>
</file>